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3" i="2"/>
  <c r="I26"/>
  <c r="I12"/>
  <c r="D23" i="1"/>
  <c r="K27" i="2"/>
  <c r="I27"/>
  <c r="I23"/>
  <c r="D15" i="1"/>
  <c r="K26" i="2"/>
  <c r="K23"/>
  <c r="K24" s="1"/>
  <c r="C15" i="1" l="1"/>
  <c r="E23"/>
  <c r="E15"/>
  <c r="D22" i="2" l="1"/>
  <c r="D21"/>
  <c r="D20"/>
  <c r="D19"/>
  <c r="C23" i="1"/>
  <c r="D6" i="2"/>
  <c r="D7"/>
  <c r="D9" s="1"/>
  <c r="I9" s="1"/>
  <c r="D8"/>
  <c r="D5"/>
  <c r="C16" i="1" l="1"/>
  <c r="C17" s="1"/>
  <c r="D23" i="2"/>
  <c r="I24" s="1"/>
  <c r="I10"/>
  <c r="E16" i="1" l="1"/>
  <c r="I14" i="2"/>
  <c r="I11" s="1"/>
  <c r="D19" i="1" s="1"/>
  <c r="D16"/>
  <c r="C18"/>
  <c r="C19" l="1"/>
  <c r="C22" s="1"/>
  <c r="C24" s="1"/>
  <c r="C25" s="1"/>
  <c r="C26" s="1"/>
  <c r="E18"/>
  <c r="E17"/>
  <c r="D17"/>
  <c r="D18"/>
  <c r="E19"/>
  <c r="D22" l="1"/>
  <c r="D24" s="1"/>
  <c r="D25" s="1"/>
  <c r="D26" s="1"/>
  <c r="E22"/>
  <c r="E24" s="1"/>
  <c r="E25" s="1"/>
  <c r="E26" s="1"/>
</calcChain>
</file>

<file path=xl/sharedStrings.xml><?xml version="1.0" encoding="utf-8"?>
<sst xmlns="http://schemas.openxmlformats.org/spreadsheetml/2006/main" count="70" uniqueCount="60">
  <si>
    <t>ПЛАНОВАЯ КАЛЬКУЛЯЦИЯ</t>
  </si>
  <si>
    <t>№              п/п</t>
  </si>
  <si>
    <t>Наименование  статей  затрат</t>
  </si>
  <si>
    <t>Сырье и материалы</t>
  </si>
  <si>
    <t>Основная и дополнительная зарплата</t>
  </si>
  <si>
    <t xml:space="preserve">Отчисления на соцстрах </t>
  </si>
  <si>
    <t>Обязательное страх. от несчастных случаев</t>
  </si>
  <si>
    <t>Расходы на содержание и эксплуатацию оборудования   (ГСМ, амортизация, расходы на оплату труда, запчасти)</t>
  </si>
  <si>
    <t>Итого производственная себестоимость услуг</t>
  </si>
  <si>
    <t>Управленческие расходы</t>
  </si>
  <si>
    <t>Итого себестоимость за 1 м3</t>
  </si>
  <si>
    <t>Прибыль</t>
  </si>
  <si>
    <t>Рентабельность %</t>
  </si>
  <si>
    <t>Стоимость без НДС</t>
  </si>
  <si>
    <t>Начальник ПЭС</t>
  </si>
  <si>
    <t>Л.В.Гарбович</t>
  </si>
  <si>
    <t>руб/м3</t>
  </si>
  <si>
    <t>Расходы на содержание и зксплуатацию</t>
  </si>
  <si>
    <t>Зарплата тракториста</t>
  </si>
  <si>
    <t>Утверждаю</t>
  </si>
  <si>
    <t>Фактическая себестоимость дров на станции сложившаяся за август , м3</t>
  </si>
  <si>
    <t>оклад</t>
  </si>
  <si>
    <t>стаж,%</t>
  </si>
  <si>
    <t>контракт,%</t>
  </si>
  <si>
    <t>надбавка,%</t>
  </si>
  <si>
    <t>премия,%</t>
  </si>
  <si>
    <t>норма на день,м3</t>
  </si>
  <si>
    <t>ИТОГО</t>
  </si>
  <si>
    <t>ФСЗН,%</t>
  </si>
  <si>
    <t>Заработная плата(стан.5р)</t>
  </si>
  <si>
    <t>амортизация</t>
  </si>
  <si>
    <t xml:space="preserve">электроэнергия </t>
  </si>
  <si>
    <t>ремонт</t>
  </si>
  <si>
    <t>Директор Климовичского лесхоза</t>
  </si>
  <si>
    <t xml:space="preserve">на дрова колотые </t>
  </si>
  <si>
    <t>франко-склад предприятия  (цех лесхоза)</t>
  </si>
  <si>
    <t xml:space="preserve">Прочие расходы </t>
  </si>
  <si>
    <t>Доставка дров</t>
  </si>
  <si>
    <t>Расход ГСМ</t>
  </si>
  <si>
    <t>НРТ-0,177 л/км 1гр.дорог</t>
  </si>
  <si>
    <t xml:space="preserve">РСО </t>
  </si>
  <si>
    <t>__________М.С.Степанов</t>
  </si>
  <si>
    <t>((64000/84 мес) /6*21)</t>
  </si>
  <si>
    <t>18,5кВт*0,9*0,32руб.*6час</t>
  </si>
  <si>
    <t>франко-склад покупателя (по городу Климовичи)</t>
  </si>
  <si>
    <t>франко-склад покупателя  (доставка до  40 км в одну сторону)</t>
  </si>
  <si>
    <t>30км(3часа)</t>
  </si>
  <si>
    <t>10км(1,5часа</t>
  </si>
  <si>
    <t>Прейскурант № 07-11</t>
  </si>
  <si>
    <t>на дрова колотые</t>
  </si>
  <si>
    <t>Порода</t>
  </si>
  <si>
    <t>Цена за 1 плотный м.куб.  без НДС , бел.руб</t>
  </si>
  <si>
    <t xml:space="preserve">таксовая стоимость </t>
  </si>
  <si>
    <t>липа,осина-0,05</t>
  </si>
  <si>
    <t>сосна,ольха-0,13</t>
  </si>
  <si>
    <t xml:space="preserve">ель-0,11 </t>
  </si>
  <si>
    <t>береза-0,2</t>
  </si>
  <si>
    <t>дуб,ясень,клен-0,21</t>
  </si>
  <si>
    <t>Вводится в действие с 23.10.2024</t>
  </si>
  <si>
    <t>Ель, сосна, осина, липа, ольха,береза, дуб, клен, ясень</t>
  </si>
</sst>
</file>

<file path=xl/styles.xml><?xml version="1.0" encoding="utf-8"?>
<styleSheet xmlns="http://schemas.openxmlformats.org/spreadsheetml/2006/main">
  <numFmts count="3">
    <numFmt numFmtId="44" formatCode="_-* #,##0.00&quot;р.&quot;_-;\-* #,##0.00&quot;р.&quot;_-;_-* &quot;-&quot;??&quot;р.&quot;_-;_-@_-"/>
    <numFmt numFmtId="164" formatCode="0.0"/>
    <numFmt numFmtId="165" formatCode="0.0%"/>
  </numFmts>
  <fonts count="3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 Cyr"/>
      <family val="1"/>
      <charset val="204"/>
    </font>
    <font>
      <i/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i/>
      <sz val="12"/>
      <name val="Bookman Old Style"/>
      <family val="1"/>
    </font>
    <font>
      <b/>
      <i/>
      <sz val="11"/>
      <name val="Times New Roman Cyr"/>
      <family val="1"/>
      <charset val="204"/>
    </font>
    <font>
      <b/>
      <i/>
      <sz val="12"/>
      <name val="Times New Roman"/>
      <family val="1"/>
      <charset val="204"/>
    </font>
    <font>
      <i/>
      <sz val="11"/>
      <name val="Times New Roman Cyr"/>
      <family val="1"/>
      <charset val="204"/>
    </font>
    <font>
      <i/>
      <sz val="12"/>
      <name val="Times New Roman Cyr"/>
      <charset val="204"/>
    </font>
    <font>
      <b/>
      <i/>
      <sz val="11"/>
      <name val="Times New Roman Cyr"/>
      <charset val="204"/>
    </font>
    <font>
      <b/>
      <i/>
      <sz val="10"/>
      <color indexed="12"/>
      <name val="Times New Roman"/>
      <family val="1"/>
      <charset val="204"/>
    </font>
    <font>
      <b/>
      <i/>
      <sz val="12"/>
      <name val="Times New Roman Cyr"/>
      <charset val="204"/>
    </font>
    <font>
      <b/>
      <i/>
      <sz val="12"/>
      <color indexed="12"/>
      <name val="Times New Roman Cyr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i/>
      <sz val="12"/>
      <color indexed="48"/>
      <name val="Times New Roman"/>
      <family val="1"/>
      <charset val="204"/>
    </font>
    <font>
      <i/>
      <sz val="12"/>
      <name val="Times New Roman"/>
      <family val="1"/>
    </font>
    <font>
      <sz val="14"/>
      <name val="Times New Roman"/>
      <family val="1"/>
      <charset val="204"/>
    </font>
    <font>
      <i/>
      <sz val="12"/>
      <color indexed="12"/>
      <name val="Times New Roman Cyr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116">
    <xf numFmtId="0" fontId="0" fillId="0" borderId="0" xfId="0"/>
    <xf numFmtId="0" fontId="2" fillId="0" borderId="0" xfId="1"/>
    <xf numFmtId="9" fontId="2" fillId="0" borderId="0" xfId="1" applyNumberFormat="1"/>
    <xf numFmtId="164" fontId="4" fillId="0" borderId="0" xfId="0" applyNumberFormat="1" applyFont="1" applyAlignment="1">
      <alignment horizontal="right"/>
    </xf>
    <xf numFmtId="0" fontId="4" fillId="0" borderId="0" xfId="0" applyFont="1"/>
    <xf numFmtId="0" fontId="7" fillId="0" borderId="0" xfId="0" applyFont="1"/>
    <xf numFmtId="0" fontId="6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164" fontId="4" fillId="0" borderId="0" xfId="0" applyNumberFormat="1" applyFont="1" applyBorder="1" applyAlignment="1">
      <alignment horizontal="right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1" fontId="12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left" vertical="center" wrapText="1"/>
    </xf>
    <xf numFmtId="2" fontId="15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2" fontId="15" fillId="2" borderId="1" xfId="0" applyNumberFormat="1" applyFont="1" applyFill="1" applyBorder="1" applyAlignment="1">
      <alignment horizontal="center" vertical="center"/>
    </xf>
    <xf numFmtId="2" fontId="15" fillId="3" borderId="1" xfId="0" applyNumberFormat="1" applyFont="1" applyFill="1" applyBorder="1" applyAlignment="1">
      <alignment horizontal="center" vertical="center"/>
    </xf>
    <xf numFmtId="0" fontId="7" fillId="0" borderId="0" xfId="0" applyFont="1" applyBorder="1"/>
    <xf numFmtId="1" fontId="12" fillId="0" borderId="1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2" fontId="15" fillId="0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165" fontId="4" fillId="0" borderId="0" xfId="2" applyNumberFormat="1" applyFont="1" applyBorder="1"/>
    <xf numFmtId="0" fontId="20" fillId="0" borderId="0" xfId="0" applyFont="1" applyBorder="1"/>
    <xf numFmtId="0" fontId="18" fillId="0" borderId="0" xfId="0" applyFont="1" applyBorder="1" applyAlignment="1">
      <alignment wrapText="1"/>
    </xf>
    <xf numFmtId="1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 vertical="center"/>
    </xf>
    <xf numFmtId="0" fontId="21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justify" vertical="top" wrapText="1"/>
    </xf>
    <xf numFmtId="164" fontId="21" fillId="0" borderId="0" xfId="0" applyNumberFormat="1" applyFont="1" applyBorder="1" applyAlignment="1">
      <alignment horizontal="center" vertical="top" wrapText="1"/>
    </xf>
    <xf numFmtId="0" fontId="21" fillId="0" borderId="0" xfId="0" applyFont="1" applyBorder="1" applyAlignment="1">
      <alignment horizontal="left" vertical="top" wrapText="1" indent="4"/>
    </xf>
    <xf numFmtId="0" fontId="21" fillId="0" borderId="0" xfId="0" applyFont="1" applyBorder="1" applyAlignment="1">
      <alignment horizontal="left" vertical="top" wrapText="1" indent="9"/>
    </xf>
    <xf numFmtId="3" fontId="5" fillId="0" borderId="0" xfId="0" applyNumberFormat="1" applyFont="1" applyBorder="1" applyAlignment="1">
      <alignment horizontal="center"/>
    </xf>
    <xf numFmtId="0" fontId="21" fillId="0" borderId="0" xfId="0" applyFont="1" applyFill="1" applyBorder="1" applyAlignment="1">
      <alignment horizontal="center" vertical="top" wrapText="1"/>
    </xf>
    <xf numFmtId="3" fontId="22" fillId="0" borderId="0" xfId="0" applyNumberFormat="1" applyFont="1" applyBorder="1" applyAlignment="1">
      <alignment horizontal="center"/>
    </xf>
    <xf numFmtId="1" fontId="22" fillId="0" borderId="0" xfId="0" applyNumberFormat="1" applyFont="1" applyBorder="1" applyAlignment="1">
      <alignment horizontal="center"/>
    </xf>
    <xf numFmtId="3" fontId="21" fillId="0" borderId="0" xfId="0" applyNumberFormat="1" applyFont="1" applyBorder="1" applyAlignment="1">
      <alignment horizontal="center" vertical="top" wrapText="1"/>
    </xf>
    <xf numFmtId="3" fontId="23" fillId="0" borderId="0" xfId="0" applyNumberFormat="1" applyFont="1" applyBorder="1" applyAlignment="1">
      <alignment vertical="top" wrapText="1"/>
    </xf>
    <xf numFmtId="3" fontId="21" fillId="0" borderId="0" xfId="0" applyNumberFormat="1" applyFont="1" applyBorder="1" applyAlignment="1">
      <alignment vertical="top" wrapText="1"/>
    </xf>
    <xf numFmtId="0" fontId="24" fillId="0" borderId="0" xfId="0" applyFont="1" applyBorder="1" applyAlignment="1"/>
    <xf numFmtId="0" fontId="8" fillId="0" borderId="0" xfId="0" applyFont="1" applyBorder="1" applyAlignment="1"/>
    <xf numFmtId="0" fontId="9" fillId="0" borderId="0" xfId="0" applyFont="1" applyBorder="1" applyAlignment="1"/>
    <xf numFmtId="0" fontId="0" fillId="0" borderId="0" xfId="0" applyBorder="1" applyAlignment="1"/>
    <xf numFmtId="0" fontId="11" fillId="0" borderId="0" xfId="0" applyFont="1" applyBorder="1" applyAlignment="1"/>
    <xf numFmtId="0" fontId="13" fillId="0" borderId="0" xfId="0" applyFont="1" applyBorder="1" applyAlignment="1"/>
    <xf numFmtId="0" fontId="12" fillId="0" borderId="0" xfId="0" applyFont="1" applyBorder="1" applyAlignment="1">
      <alignment vertical="center" wrapText="1"/>
    </xf>
    <xf numFmtId="1" fontId="12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vertical="top" wrapText="1"/>
    </xf>
    <xf numFmtId="3" fontId="15" fillId="0" borderId="0" xfId="0" applyNumberFormat="1" applyFont="1" applyBorder="1" applyAlignment="1">
      <alignment horizontal="right"/>
    </xf>
    <xf numFmtId="9" fontId="4" fillId="0" borderId="0" xfId="2" applyNumberFormat="1" applyFont="1" applyBorder="1"/>
    <xf numFmtId="1" fontId="12" fillId="0" borderId="0" xfId="0" applyNumberFormat="1" applyFont="1" applyBorder="1" applyAlignment="1"/>
    <xf numFmtId="3" fontId="15" fillId="0" borderId="0" xfId="0" applyNumberFormat="1" applyFont="1" applyBorder="1" applyAlignment="1"/>
    <xf numFmtId="10" fontId="4" fillId="0" borderId="0" xfId="2" applyNumberFormat="1" applyFont="1" applyBorder="1"/>
    <xf numFmtId="165" fontId="19" fillId="0" borderId="0" xfId="0" applyNumberFormat="1" applyFont="1" applyFill="1" applyBorder="1" applyAlignment="1">
      <alignment horizontal="right" vertical="top"/>
    </xf>
    <xf numFmtId="1" fontId="12" fillId="0" borderId="0" xfId="0" applyNumberFormat="1" applyFont="1" applyBorder="1" applyAlignment="1">
      <alignment vertical="center"/>
    </xf>
    <xf numFmtId="3" fontId="15" fillId="0" borderId="0" xfId="0" applyNumberFormat="1" applyFont="1" applyFill="1" applyBorder="1" applyAlignment="1"/>
    <xf numFmtId="0" fontId="18" fillId="0" borderId="0" xfId="0" applyFont="1" applyBorder="1" applyAlignment="1">
      <alignment vertical="top" wrapText="1"/>
    </xf>
    <xf numFmtId="3" fontId="19" fillId="0" borderId="0" xfId="0" applyNumberFormat="1" applyFont="1" applyFill="1" applyBorder="1" applyAlignment="1">
      <alignment horizontal="right" vertical="top"/>
    </xf>
    <xf numFmtId="3" fontId="15" fillId="0" borderId="0" xfId="0" applyNumberFormat="1" applyFont="1" applyFill="1" applyBorder="1" applyAlignment="1">
      <alignment horizontal="right" vertical="top"/>
    </xf>
    <xf numFmtId="1" fontId="20" fillId="0" borderId="0" xfId="0" applyNumberFormat="1" applyFont="1" applyBorder="1"/>
    <xf numFmtId="10" fontId="0" fillId="0" borderId="0" xfId="0" applyNumberFormat="1"/>
    <xf numFmtId="0" fontId="6" fillId="0" borderId="0" xfId="0" applyFont="1" applyAlignment="1"/>
    <xf numFmtId="0" fontId="8" fillId="0" borderId="0" xfId="0" applyFont="1" applyAlignment="1"/>
    <xf numFmtId="0" fontId="14" fillId="0" borderId="1" xfId="0" applyFont="1" applyBorder="1" applyAlignment="1">
      <alignment horizontal="left" vertical="center" wrapText="1"/>
    </xf>
    <xf numFmtId="2" fontId="15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164" fontId="0" fillId="0" borderId="0" xfId="0" applyNumberFormat="1"/>
    <xf numFmtId="10" fontId="7" fillId="0" borderId="0" xfId="0" applyNumberFormat="1" applyFont="1"/>
    <xf numFmtId="164" fontId="15" fillId="0" borderId="1" xfId="0" applyNumberFormat="1" applyFont="1" applyBorder="1" applyAlignment="1">
      <alignment horizontal="center" vertical="center"/>
    </xf>
    <xf numFmtId="2" fontId="26" fillId="2" borderId="1" xfId="0" applyNumberFormat="1" applyFont="1" applyFill="1" applyBorder="1" applyAlignment="1">
      <alignment horizontal="center" vertical="center"/>
    </xf>
    <xf numFmtId="2" fontId="21" fillId="3" borderId="1" xfId="2" applyNumberFormat="1" applyFont="1" applyFill="1" applyBorder="1" applyAlignment="1">
      <alignment horizontal="center"/>
    </xf>
    <xf numFmtId="164" fontId="21" fillId="0" borderId="1" xfId="0" applyNumberFormat="1" applyFont="1" applyBorder="1" applyAlignment="1">
      <alignment horizontal="center"/>
    </xf>
    <xf numFmtId="10" fontId="21" fillId="0" borderId="1" xfId="2" applyNumberFormat="1" applyFont="1" applyBorder="1" applyAlignment="1">
      <alignment horizontal="center"/>
    </xf>
    <xf numFmtId="164" fontId="15" fillId="0" borderId="1" xfId="0" applyNumberFormat="1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/>
    </xf>
    <xf numFmtId="44" fontId="13" fillId="0" borderId="0" xfId="3" applyFont="1" applyBorder="1" applyAlignment="1">
      <alignment horizontal="center" vertical="top" wrapText="1"/>
    </xf>
    <xf numFmtId="0" fontId="12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27" fillId="0" borderId="0" xfId="0" applyFont="1"/>
    <xf numFmtId="0" fontId="28" fillId="0" borderId="0" xfId="0" applyFont="1"/>
    <xf numFmtId="0" fontId="29" fillId="0" borderId="1" xfId="0" applyFont="1" applyBorder="1" applyAlignment="1">
      <alignment vertical="center" wrapText="1"/>
    </xf>
    <xf numFmtId="0" fontId="28" fillId="0" borderId="0" xfId="0" applyFont="1" applyBorder="1"/>
    <xf numFmtId="0" fontId="28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14" fontId="10" fillId="0" borderId="0" xfId="0" applyNumberFormat="1" applyFont="1"/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5" fillId="0" borderId="0" xfId="4" applyFont="1" applyAlignment="1">
      <alignment horizontal="left" wrapText="1"/>
    </xf>
    <xf numFmtId="0" fontId="12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164" fontId="21" fillId="0" borderId="1" xfId="2" applyNumberFormat="1" applyFont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left" vertical="center" wrapText="1"/>
    </xf>
    <xf numFmtId="2" fontId="15" fillId="0" borderId="1" xfId="0" applyNumberFormat="1" applyFont="1" applyBorder="1" applyAlignment="1">
      <alignment horizontal="center" vertical="center"/>
    </xf>
    <xf numFmtId="44" fontId="13" fillId="0" borderId="0" xfId="3" applyFont="1" applyBorder="1" applyAlignment="1">
      <alignment horizontal="center" vertical="top" wrapText="1"/>
    </xf>
    <xf numFmtId="2" fontId="15" fillId="0" borderId="2" xfId="0" applyNumberFormat="1" applyFont="1" applyBorder="1" applyAlignment="1">
      <alignment horizontal="center" vertical="center"/>
    </xf>
    <xf numFmtId="2" fontId="15" fillId="0" borderId="4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28" fillId="0" borderId="2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30" fillId="0" borderId="2" xfId="0" applyFont="1" applyBorder="1" applyAlignment="1">
      <alignment horizontal="center" wrapText="1"/>
    </xf>
    <xf numFmtId="0" fontId="30" fillId="0" borderId="4" xfId="0" applyFont="1" applyBorder="1" applyAlignment="1">
      <alignment horizontal="center" wrapText="1"/>
    </xf>
    <xf numFmtId="2" fontId="29" fillId="0" borderId="2" xfId="0" applyNumberFormat="1" applyFont="1" applyBorder="1" applyAlignment="1">
      <alignment horizontal="center" vertical="center" wrapText="1"/>
    </xf>
    <xf numFmtId="2" fontId="29" fillId="0" borderId="4" xfId="0" applyNumberFormat="1" applyFont="1" applyBorder="1" applyAlignment="1">
      <alignment horizontal="center" vertical="center" wrapText="1"/>
    </xf>
  </cellXfs>
  <cellStyles count="5">
    <cellStyle name="Денежный 2" xfId="3"/>
    <cellStyle name="Обычный" xfId="0" builtinId="0"/>
    <cellStyle name="Обычный 2" xfId="1"/>
    <cellStyle name="Обычный 4" xfId="4"/>
    <cellStyle name="Процентный 2" xfId="2"/>
  </cellStyles>
  <dxfs count="0"/>
  <tableStyles count="0" defaultTableStyle="TableStyleMedium9" defaultPivotStyle="PivotStyleLight16"/>
  <colors>
    <mruColors>
      <color rgb="FFFFFF99"/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3"/>
  <sheetViews>
    <sheetView workbookViewId="0">
      <selection activeCell="A26" sqref="A26"/>
    </sheetView>
  </sheetViews>
  <sheetFormatPr defaultRowHeight="15"/>
  <cols>
    <col min="1" max="1" width="3.7109375" style="5" customWidth="1"/>
    <col min="2" max="2" width="50.85546875" style="5" customWidth="1"/>
    <col min="3" max="4" width="17.7109375" style="5" customWidth="1"/>
    <col min="5" max="5" width="20.7109375" style="3" customWidth="1"/>
    <col min="6" max="7" width="29.28515625" style="5" customWidth="1"/>
  </cols>
  <sheetData>
    <row r="1" spans="1:6" ht="18.75">
      <c r="A1" s="65"/>
      <c r="B1" s="65"/>
      <c r="C1" s="97" t="s">
        <v>19</v>
      </c>
      <c r="D1" s="97"/>
      <c r="E1" s="97"/>
      <c r="F1" s="4"/>
    </row>
    <row r="2" spans="1:6" ht="18.75" customHeight="1">
      <c r="A2" s="6"/>
      <c r="B2" s="6"/>
      <c r="C2" s="97" t="s">
        <v>33</v>
      </c>
      <c r="D2" s="97"/>
      <c r="E2" s="97"/>
      <c r="F2" s="4"/>
    </row>
    <row r="3" spans="1:6" ht="15.75">
      <c r="A3" s="66"/>
      <c r="B3" s="66"/>
      <c r="C3" s="97"/>
      <c r="D3" s="97"/>
      <c r="E3" s="97"/>
    </row>
    <row r="4" spans="1:6" ht="23.25" customHeight="1">
      <c r="A4" s="66"/>
      <c r="B4" s="66"/>
      <c r="C4" s="66" t="s">
        <v>41</v>
      </c>
      <c r="D4" s="66"/>
    </row>
    <row r="5" spans="1:6" ht="15.75">
      <c r="A5" s="90"/>
      <c r="B5" s="90"/>
      <c r="C5" s="90"/>
      <c r="D5" s="90"/>
      <c r="E5" s="90"/>
    </row>
    <row r="6" spans="1:6" ht="15.75">
      <c r="A6" s="91"/>
      <c r="B6" s="92"/>
      <c r="C6" s="92"/>
      <c r="D6" s="82"/>
    </row>
    <row r="7" spans="1:6" ht="15.75">
      <c r="A7" s="93" t="s">
        <v>0</v>
      </c>
      <c r="B7" s="93"/>
      <c r="C7" s="93"/>
      <c r="D7" s="83"/>
    </row>
    <row r="8" spans="1:6">
      <c r="A8" s="98" t="s">
        <v>34</v>
      </c>
      <c r="B8" s="98"/>
      <c r="C8" s="98"/>
      <c r="D8" s="80"/>
    </row>
    <row r="9" spans="1:6" ht="15.75">
      <c r="A9" s="99"/>
      <c r="B9" s="99"/>
      <c r="C9" s="99"/>
      <c r="D9" s="81"/>
    </row>
    <row r="10" spans="1:6" ht="15.75">
      <c r="A10" s="99"/>
      <c r="B10" s="99"/>
      <c r="C10" s="99"/>
      <c r="D10" s="81"/>
    </row>
    <row r="11" spans="1:6" ht="15.75">
      <c r="B11" s="7"/>
      <c r="C11" s="8"/>
      <c r="D11" s="8"/>
    </row>
    <row r="12" spans="1:6" ht="21" customHeight="1">
      <c r="A12" s="89" t="s">
        <v>1</v>
      </c>
      <c r="B12" s="89" t="s">
        <v>2</v>
      </c>
      <c r="C12" s="89" t="s">
        <v>35</v>
      </c>
      <c r="D12" s="94" t="s">
        <v>44</v>
      </c>
      <c r="E12" s="89" t="s">
        <v>45</v>
      </c>
    </row>
    <row r="13" spans="1:6" ht="20.25" customHeight="1">
      <c r="A13" s="89"/>
      <c r="B13" s="89"/>
      <c r="C13" s="89"/>
      <c r="D13" s="95"/>
      <c r="E13" s="89"/>
    </row>
    <row r="14" spans="1:6" ht="27" customHeight="1">
      <c r="A14" s="89"/>
      <c r="B14" s="89"/>
      <c r="C14" s="89"/>
      <c r="D14" s="96"/>
      <c r="E14" s="89"/>
    </row>
    <row r="15" spans="1:6" ht="19.5" customHeight="1">
      <c r="A15" s="10">
        <v>1</v>
      </c>
      <c r="B15" s="11" t="s">
        <v>3</v>
      </c>
      <c r="C15" s="77">
        <f>Лист2!I2</f>
        <v>30</v>
      </c>
      <c r="D15" s="77">
        <f>Лист2!I2</f>
        <v>30</v>
      </c>
      <c r="E15" s="75">
        <f>Лист2!I2</f>
        <v>30</v>
      </c>
    </row>
    <row r="16" spans="1:6" ht="19.5" customHeight="1">
      <c r="A16" s="12">
        <v>2</v>
      </c>
      <c r="B16" s="13" t="s">
        <v>4</v>
      </c>
      <c r="C16" s="68">
        <f>Лист2!I9</f>
        <v>11.019821428571428</v>
      </c>
      <c r="D16" s="78">
        <f>Лист2!I9</f>
        <v>11.019821428571428</v>
      </c>
      <c r="E16" s="75">
        <f>Лист2!I9+Лист2!I23</f>
        <v>15.203629162191191</v>
      </c>
    </row>
    <row r="17" spans="1:7" ht="15" customHeight="1">
      <c r="A17" s="12">
        <v>3</v>
      </c>
      <c r="B17" s="13" t="s">
        <v>5</v>
      </c>
      <c r="C17" s="68">
        <f>C16*34%</f>
        <v>3.7467392857142858</v>
      </c>
      <c r="D17" s="78">
        <f>D16*34%</f>
        <v>3.7467392857142858</v>
      </c>
      <c r="E17" s="72">
        <f>E16*34%</f>
        <v>5.1692339151450053</v>
      </c>
    </row>
    <row r="18" spans="1:7" ht="18" customHeight="1">
      <c r="A18" s="12">
        <v>4</v>
      </c>
      <c r="B18" s="13" t="s">
        <v>6</v>
      </c>
      <c r="C18" s="68">
        <f>C16*F18</f>
        <v>1.6529732142857141E-2</v>
      </c>
      <c r="D18" s="78">
        <f>D16*G18</f>
        <v>0</v>
      </c>
      <c r="E18" s="68">
        <f>E16*F18</f>
        <v>2.2805443743286788E-2</v>
      </c>
      <c r="F18" s="71">
        <v>1.5E-3</v>
      </c>
    </row>
    <row r="19" spans="1:7" ht="15.75" customHeight="1">
      <c r="A19" s="101">
        <v>5</v>
      </c>
      <c r="B19" s="102" t="s">
        <v>7</v>
      </c>
      <c r="C19" s="103">
        <f>Лист2!I11</f>
        <v>15.35482747543462</v>
      </c>
      <c r="D19" s="105">
        <f>Лист2!I11+Лист2!K23+Лист2!K24+Лист2!K26+Лист2!K27</f>
        <v>21.90726329713172</v>
      </c>
      <c r="E19" s="100">
        <f>Лист2!I11+Лист2!I26+Лист2!I27</f>
        <v>24.092396755778339</v>
      </c>
    </row>
    <row r="20" spans="1:7" ht="15.75" customHeight="1">
      <c r="A20" s="101"/>
      <c r="B20" s="102"/>
      <c r="C20" s="103"/>
      <c r="D20" s="106"/>
      <c r="E20" s="100"/>
    </row>
    <row r="21" spans="1:7" ht="18.75" customHeight="1">
      <c r="A21" s="12">
        <v>6</v>
      </c>
      <c r="B21" s="67" t="s">
        <v>36</v>
      </c>
      <c r="C21" s="14"/>
      <c r="D21" s="78"/>
      <c r="E21" s="76"/>
    </row>
    <row r="22" spans="1:7" ht="21" customHeight="1">
      <c r="A22" s="12">
        <v>7</v>
      </c>
      <c r="B22" s="15" t="s">
        <v>8</v>
      </c>
      <c r="C22" s="16">
        <f>SUM(C15:C21)</f>
        <v>60.137917921863185</v>
      </c>
      <c r="D22" s="16">
        <f>SUM(D15:D21)</f>
        <v>66.673824011417423</v>
      </c>
      <c r="E22" s="16">
        <f>SUM(E15:E21)</f>
        <v>74.488065276857824</v>
      </c>
    </row>
    <row r="23" spans="1:7" ht="21.75" customHeight="1">
      <c r="A23" s="12">
        <v>8</v>
      </c>
      <c r="B23" s="13" t="s">
        <v>9</v>
      </c>
      <c r="C23" s="14">
        <f>C27*F23</f>
        <v>5.7619999999999996</v>
      </c>
      <c r="D23" s="78">
        <f>D27*F23</f>
        <v>6.3639999999999999</v>
      </c>
      <c r="E23" s="68">
        <f>E27*F23</f>
        <v>7.137999999999999</v>
      </c>
      <c r="F23" s="71">
        <v>8.5999999999999993E-2</v>
      </c>
    </row>
    <row r="24" spans="1:7" ht="18" customHeight="1">
      <c r="A24" s="12">
        <v>9</v>
      </c>
      <c r="B24" s="15" t="s">
        <v>10</v>
      </c>
      <c r="C24" s="17">
        <f>C22+C23</f>
        <v>65.899917921863178</v>
      </c>
      <c r="D24" s="17">
        <f>D22+D23</f>
        <v>73.037824011417428</v>
      </c>
      <c r="E24" s="17">
        <f>E22+E23</f>
        <v>81.62606527685783</v>
      </c>
      <c r="F24" s="18"/>
      <c r="G24" s="18"/>
    </row>
    <row r="25" spans="1:7" ht="24" customHeight="1">
      <c r="A25" s="19">
        <v>10</v>
      </c>
      <c r="B25" s="13" t="s">
        <v>11</v>
      </c>
      <c r="C25" s="14">
        <f>C27-C24</f>
        <v>1.1000820781368219</v>
      </c>
      <c r="D25" s="78">
        <f>D27-D24</f>
        <v>0.96217598858257247</v>
      </c>
      <c r="E25" s="68">
        <f>E27-E24</f>
        <v>1.3739347231421704</v>
      </c>
      <c r="F25" s="20"/>
      <c r="G25" s="20"/>
    </row>
    <row r="26" spans="1:7" ht="18.75" customHeight="1">
      <c r="A26" s="19">
        <v>11</v>
      </c>
      <c r="B26" s="13" t="s">
        <v>12</v>
      </c>
      <c r="C26" s="21">
        <f>C25/C24%</f>
        <v>1.6693223797959464</v>
      </c>
      <c r="D26" s="21">
        <f>D25/D24%</f>
        <v>1.3173667227985366</v>
      </c>
      <c r="E26" s="21">
        <f>E25/E24%</f>
        <v>1.6832058711663769</v>
      </c>
      <c r="F26" s="22"/>
      <c r="G26" s="22"/>
    </row>
    <row r="27" spans="1:7" ht="22.5" customHeight="1">
      <c r="A27" s="12">
        <v>12</v>
      </c>
      <c r="B27" s="23" t="s">
        <v>13</v>
      </c>
      <c r="C27" s="73">
        <v>67</v>
      </c>
      <c r="D27" s="73">
        <v>74</v>
      </c>
      <c r="E27" s="74">
        <v>83</v>
      </c>
      <c r="F27" s="22"/>
      <c r="G27" s="22"/>
    </row>
    <row r="28" spans="1:7" ht="15.75">
      <c r="A28" s="25"/>
      <c r="B28" s="26"/>
      <c r="C28" s="25"/>
      <c r="D28" s="25"/>
      <c r="F28" s="28"/>
      <c r="G28" s="28"/>
    </row>
    <row r="29" spans="1:7" ht="15.75">
      <c r="A29" s="29"/>
      <c r="B29" s="30" t="s">
        <v>14</v>
      </c>
      <c r="C29" s="31" t="s">
        <v>15</v>
      </c>
      <c r="D29" s="31"/>
      <c r="F29" s="28"/>
      <c r="G29" s="28"/>
    </row>
    <row r="30" spans="1:7" ht="15.75">
      <c r="A30" s="104"/>
      <c r="B30" s="104"/>
      <c r="C30" s="104"/>
      <c r="D30" s="79"/>
      <c r="F30" s="27"/>
      <c r="G30" s="27"/>
    </row>
    <row r="31" spans="1:7" ht="15.75">
      <c r="A31" s="29"/>
      <c r="B31" s="32"/>
      <c r="C31" s="33"/>
      <c r="D31" s="33"/>
      <c r="F31" s="27"/>
      <c r="G31" s="27"/>
    </row>
    <row r="32" spans="1:7" ht="15.75">
      <c r="A32" s="29"/>
      <c r="B32" s="32"/>
      <c r="C32" s="29"/>
      <c r="D32" s="29"/>
      <c r="F32" s="27"/>
      <c r="G32" s="27"/>
    </row>
    <row r="33" spans="1:7" ht="15.75">
      <c r="A33" s="29"/>
      <c r="B33" s="34"/>
      <c r="C33" s="29"/>
      <c r="D33" s="29"/>
      <c r="F33" s="27"/>
      <c r="G33" s="27"/>
    </row>
    <row r="34" spans="1:7" ht="15.75">
      <c r="A34" s="29"/>
      <c r="B34" s="35"/>
      <c r="C34" s="33"/>
      <c r="D34" s="33"/>
      <c r="F34" s="36"/>
      <c r="G34" s="36"/>
    </row>
    <row r="35" spans="1:7" ht="15.75">
      <c r="A35" s="37"/>
      <c r="B35" s="32"/>
      <c r="C35" s="33"/>
      <c r="D35" s="33"/>
      <c r="F35" s="38"/>
      <c r="G35" s="38"/>
    </row>
    <row r="36" spans="1:7" ht="15.75">
      <c r="A36" s="29"/>
      <c r="B36" s="31"/>
      <c r="C36" s="29"/>
      <c r="D36" s="29"/>
      <c r="F36" s="39"/>
      <c r="G36" s="39"/>
    </row>
    <row r="37" spans="1:7" ht="15.75">
      <c r="A37" s="29"/>
      <c r="B37" s="32"/>
      <c r="C37" s="40"/>
      <c r="D37" s="40"/>
    </row>
    <row r="38" spans="1:7" ht="15.75">
      <c r="A38" s="29"/>
      <c r="B38" s="32"/>
      <c r="C38" s="40"/>
      <c r="D38" s="40"/>
    </row>
    <row r="39" spans="1:7" ht="15.75">
      <c r="A39" s="29"/>
      <c r="B39" s="32"/>
      <c r="C39" s="41"/>
      <c r="D39" s="41"/>
    </row>
    <row r="40" spans="1:7" ht="15.75">
      <c r="A40" s="29"/>
      <c r="B40" s="32"/>
      <c r="C40" s="42"/>
      <c r="D40" s="42"/>
    </row>
    <row r="41" spans="1:7" ht="15.75">
      <c r="A41" s="29"/>
      <c r="B41" s="32"/>
      <c r="C41" s="42"/>
      <c r="D41" s="42"/>
    </row>
    <row r="42" spans="1:7" ht="15.75">
      <c r="A42" s="43"/>
      <c r="B42" s="43"/>
      <c r="C42" s="43"/>
      <c r="D42" s="43"/>
    </row>
    <row r="43" spans="1:7">
      <c r="A43" s="18"/>
      <c r="B43" s="18"/>
      <c r="C43" s="18"/>
      <c r="D43" s="18"/>
    </row>
    <row r="44" spans="1:7">
      <c r="A44" s="18"/>
      <c r="B44" s="18"/>
      <c r="C44" s="18"/>
      <c r="D44" s="18"/>
      <c r="E44" s="9"/>
      <c r="F44" s="18"/>
      <c r="G44" s="18"/>
    </row>
    <row r="45" spans="1:7" ht="15.75">
      <c r="A45" s="44"/>
      <c r="B45" s="44"/>
      <c r="C45" s="44"/>
      <c r="D45" s="44"/>
      <c r="E45" s="9"/>
      <c r="F45" s="18"/>
      <c r="G45" s="18"/>
    </row>
    <row r="46" spans="1:7" ht="15.75">
      <c r="A46" s="45"/>
      <c r="B46" s="45"/>
      <c r="C46" s="45"/>
      <c r="D46" s="45"/>
      <c r="E46" s="9"/>
      <c r="F46" s="18"/>
      <c r="G46" s="18"/>
    </row>
    <row r="47" spans="1:7" ht="15.75">
      <c r="A47" s="45"/>
      <c r="B47" s="45"/>
      <c r="C47" s="45"/>
      <c r="D47" s="45"/>
      <c r="E47" s="45"/>
      <c r="F47" s="18"/>
      <c r="G47" s="18"/>
    </row>
    <row r="48" spans="1:7" ht="15.75">
      <c r="A48" s="45"/>
      <c r="B48" s="45"/>
      <c r="C48" s="45"/>
      <c r="D48" s="45"/>
      <c r="E48" s="45"/>
      <c r="F48" s="18"/>
      <c r="G48" s="18"/>
    </row>
    <row r="49" spans="1:7" ht="15.75">
      <c r="A49" s="45"/>
      <c r="B49" s="45"/>
      <c r="C49" s="45"/>
      <c r="D49" s="45"/>
      <c r="E49" s="45"/>
      <c r="F49" s="18"/>
      <c r="G49" s="18"/>
    </row>
    <row r="50" spans="1:7">
      <c r="A50" s="46"/>
      <c r="B50" s="46"/>
      <c r="C50" s="46"/>
      <c r="D50" s="46"/>
      <c r="E50" s="9"/>
      <c r="F50" s="18"/>
      <c r="G50" s="18"/>
    </row>
    <row r="51" spans="1:7" ht="15.75">
      <c r="A51" s="47"/>
      <c r="B51" s="47"/>
      <c r="C51" s="47"/>
      <c r="D51" s="47"/>
      <c r="E51" s="9"/>
      <c r="F51" s="18"/>
      <c r="G51" s="18"/>
    </row>
    <row r="52" spans="1:7" ht="15.75">
      <c r="A52" s="44"/>
      <c r="B52" s="44"/>
      <c r="C52" s="44"/>
      <c r="D52" s="44"/>
      <c r="E52" s="9"/>
      <c r="F52" s="18"/>
      <c r="G52" s="18"/>
    </row>
    <row r="53" spans="1:7" ht="15.75">
      <c r="A53" s="44"/>
      <c r="B53" s="44"/>
      <c r="C53" s="44"/>
      <c r="D53" s="44"/>
      <c r="E53" s="9"/>
      <c r="F53" s="18"/>
      <c r="G53" s="18"/>
    </row>
    <row r="54" spans="1:7" ht="15.75">
      <c r="A54" s="44"/>
      <c r="B54" s="44"/>
      <c r="C54" s="44"/>
      <c r="D54" s="44"/>
      <c r="E54" s="9"/>
      <c r="F54" s="18"/>
      <c r="G54" s="18"/>
    </row>
    <row r="55" spans="1:7" ht="15.75">
      <c r="A55" s="18"/>
      <c r="B55" s="8"/>
      <c r="C55" s="48"/>
      <c r="D55" s="48"/>
      <c r="E55" s="9"/>
      <c r="F55" s="18"/>
      <c r="G55" s="18"/>
    </row>
    <row r="56" spans="1:7">
      <c r="A56" s="49"/>
      <c r="B56" s="49"/>
      <c r="C56" s="49"/>
      <c r="D56" s="49"/>
      <c r="E56" s="9"/>
      <c r="F56" s="18"/>
      <c r="G56" s="18"/>
    </row>
    <row r="57" spans="1:7">
      <c r="A57" s="49"/>
      <c r="B57" s="49"/>
      <c r="C57" s="49"/>
      <c r="D57" s="49"/>
      <c r="E57" s="9"/>
      <c r="F57" s="18"/>
      <c r="G57" s="18"/>
    </row>
    <row r="58" spans="1:7">
      <c r="A58" s="49"/>
      <c r="B58" s="49"/>
      <c r="C58" s="49"/>
      <c r="D58" s="49"/>
      <c r="E58" s="9"/>
      <c r="F58" s="18"/>
      <c r="G58" s="18"/>
    </row>
    <row r="59" spans="1:7" ht="15.75">
      <c r="A59" s="50"/>
      <c r="B59" s="51"/>
      <c r="C59" s="52"/>
      <c r="D59" s="52"/>
      <c r="E59" s="9"/>
      <c r="F59" s="18"/>
      <c r="G59" s="18"/>
    </row>
    <row r="60" spans="1:7" ht="15.75">
      <c r="A60" s="50"/>
      <c r="B60" s="51"/>
      <c r="C60" s="52"/>
      <c r="D60" s="52"/>
      <c r="E60" s="53"/>
      <c r="F60" s="18"/>
      <c r="G60" s="18"/>
    </row>
    <row r="61" spans="1:7" ht="15.75">
      <c r="A61" s="50"/>
      <c r="B61" s="51"/>
      <c r="C61" s="52"/>
      <c r="D61" s="52"/>
      <c r="E61" s="24"/>
      <c r="F61" s="18"/>
      <c r="G61" s="18"/>
    </row>
    <row r="62" spans="1:7" ht="15.75">
      <c r="A62" s="50"/>
      <c r="B62" s="51"/>
      <c r="C62" s="52"/>
      <c r="D62" s="52"/>
      <c r="E62" s="24"/>
      <c r="F62" s="18"/>
      <c r="G62" s="18"/>
    </row>
    <row r="63" spans="1:7" ht="15.75">
      <c r="A63" s="54"/>
      <c r="B63" s="51"/>
      <c r="C63" s="55"/>
      <c r="D63" s="55"/>
      <c r="E63" s="24"/>
      <c r="F63" s="18"/>
      <c r="G63" s="18"/>
    </row>
    <row r="64" spans="1:7" ht="15.75">
      <c r="A64" s="54"/>
      <c r="B64" s="51"/>
      <c r="C64" s="55"/>
      <c r="D64" s="55"/>
      <c r="E64" s="24"/>
      <c r="F64" s="18"/>
      <c r="G64" s="18"/>
    </row>
    <row r="65" spans="1:7" ht="15.75">
      <c r="A65" s="50"/>
      <c r="B65" s="51"/>
      <c r="C65" s="52"/>
      <c r="D65" s="52"/>
      <c r="E65" s="53"/>
      <c r="F65" s="18"/>
      <c r="G65" s="18"/>
    </row>
    <row r="66" spans="1:7" ht="15.75">
      <c r="A66" s="50"/>
      <c r="B66" s="51"/>
      <c r="C66" s="52"/>
      <c r="D66" s="52"/>
      <c r="E66" s="24"/>
      <c r="F66" s="18"/>
      <c r="G66" s="18"/>
    </row>
    <row r="67" spans="1:7" ht="15.75">
      <c r="A67" s="50"/>
      <c r="B67" s="51"/>
      <c r="C67" s="52"/>
      <c r="D67" s="52"/>
      <c r="E67" s="56"/>
      <c r="F67" s="18"/>
      <c r="G67" s="18"/>
    </row>
    <row r="68" spans="1:7" ht="15.75">
      <c r="A68" s="50"/>
      <c r="B68" s="51"/>
      <c r="C68" s="52"/>
      <c r="D68" s="52"/>
      <c r="E68" s="24"/>
      <c r="F68" s="18"/>
      <c r="G68" s="18"/>
    </row>
    <row r="69" spans="1:7" ht="15.75">
      <c r="A69" s="50"/>
      <c r="B69" s="51"/>
      <c r="C69" s="52"/>
      <c r="D69" s="52"/>
      <c r="E69" s="24"/>
      <c r="F69" s="18"/>
      <c r="G69" s="18"/>
    </row>
    <row r="70" spans="1:7" ht="15.75">
      <c r="A70" s="50"/>
      <c r="B70" s="51"/>
      <c r="C70" s="52"/>
      <c r="D70" s="52"/>
      <c r="E70" s="57"/>
      <c r="F70" s="18"/>
      <c r="G70" s="18"/>
    </row>
    <row r="71" spans="1:7" ht="15.75">
      <c r="A71" s="58"/>
      <c r="B71" s="51"/>
      <c r="C71" s="59"/>
      <c r="D71" s="59"/>
      <c r="E71" s="9"/>
      <c r="F71" s="18"/>
      <c r="G71" s="18"/>
    </row>
    <row r="72" spans="1:7" ht="15.75">
      <c r="A72" s="58"/>
      <c r="B72" s="51"/>
      <c r="C72" s="59"/>
      <c r="D72" s="59"/>
      <c r="E72" s="24"/>
      <c r="F72" s="18"/>
      <c r="G72" s="18"/>
    </row>
    <row r="73" spans="1:7" ht="15.75">
      <c r="A73" s="50"/>
      <c r="B73" s="60"/>
      <c r="C73" s="61"/>
      <c r="D73" s="61"/>
      <c r="E73" s="24"/>
      <c r="F73" s="18"/>
      <c r="G73" s="18"/>
    </row>
    <row r="74" spans="1:7" ht="15.75">
      <c r="A74" s="50"/>
      <c r="B74" s="60"/>
      <c r="C74" s="61"/>
      <c r="D74" s="61"/>
      <c r="E74" s="53"/>
      <c r="F74" s="18"/>
      <c r="G74" s="18"/>
    </row>
    <row r="75" spans="1:7" ht="15.75">
      <c r="A75" s="50"/>
      <c r="B75" s="51"/>
      <c r="C75" s="62"/>
      <c r="D75" s="62"/>
      <c r="E75" s="24"/>
      <c r="F75" s="18"/>
      <c r="G75" s="18"/>
    </row>
    <row r="76" spans="1:7" ht="15.75">
      <c r="A76" s="25"/>
      <c r="B76" s="26"/>
      <c r="C76" s="63"/>
      <c r="D76" s="63"/>
      <c r="E76" s="9"/>
      <c r="F76" s="18"/>
      <c r="G76" s="18"/>
    </row>
    <row r="77" spans="1:7" ht="15.75">
      <c r="A77" s="43"/>
      <c r="B77" s="43"/>
      <c r="C77" s="43"/>
      <c r="D77" s="43"/>
      <c r="E77" s="9"/>
      <c r="F77" s="18"/>
      <c r="G77" s="18"/>
    </row>
    <row r="78" spans="1:7" ht="15.75">
      <c r="A78" s="29"/>
      <c r="B78" s="32"/>
      <c r="C78" s="33"/>
      <c r="D78" s="33"/>
      <c r="E78" s="9"/>
      <c r="F78" s="18"/>
      <c r="G78" s="18"/>
    </row>
    <row r="79" spans="1:7" ht="15.75">
      <c r="A79" s="29"/>
      <c r="B79" s="32"/>
      <c r="C79" s="33"/>
      <c r="D79" s="33"/>
      <c r="E79" s="9"/>
      <c r="F79" s="18"/>
      <c r="G79" s="18"/>
    </row>
    <row r="80" spans="1:7" ht="15.75">
      <c r="A80" s="29"/>
      <c r="B80" s="32"/>
      <c r="C80" s="29"/>
      <c r="D80" s="29"/>
      <c r="E80" s="9"/>
      <c r="F80" s="18"/>
      <c r="G80" s="18"/>
    </row>
    <row r="81" spans="1:7" ht="15.75">
      <c r="A81" s="29"/>
      <c r="B81" s="34"/>
      <c r="C81" s="29"/>
      <c r="D81" s="29"/>
      <c r="E81" s="9"/>
      <c r="F81" s="18"/>
      <c r="G81" s="18"/>
    </row>
    <row r="82" spans="1:7" ht="15.75">
      <c r="A82" s="29"/>
      <c r="B82" s="35"/>
      <c r="C82" s="33"/>
      <c r="D82" s="33"/>
      <c r="E82" s="9"/>
      <c r="F82" s="18"/>
      <c r="G82" s="18"/>
    </row>
    <row r="83" spans="1:7" ht="15.75">
      <c r="A83" s="37"/>
      <c r="B83" s="32"/>
      <c r="C83" s="33"/>
      <c r="D83" s="33"/>
      <c r="E83" s="9"/>
      <c r="F83" s="18"/>
      <c r="G83" s="18"/>
    </row>
    <row r="84" spans="1:7" ht="15.75">
      <c r="A84" s="29"/>
      <c r="B84" s="31"/>
      <c r="C84" s="29"/>
      <c r="D84" s="29"/>
      <c r="E84" s="9"/>
      <c r="F84" s="18"/>
      <c r="G84" s="18"/>
    </row>
    <row r="85" spans="1:7" ht="15.75">
      <c r="A85" s="29"/>
      <c r="B85" s="32"/>
      <c r="C85" s="40"/>
      <c r="D85" s="40"/>
      <c r="E85" s="9"/>
      <c r="F85" s="18"/>
      <c r="G85" s="18"/>
    </row>
    <row r="86" spans="1:7" ht="15.75">
      <c r="A86" s="29"/>
      <c r="B86" s="32"/>
      <c r="C86" s="40"/>
      <c r="D86" s="40"/>
      <c r="E86" s="9"/>
      <c r="F86" s="18"/>
      <c r="G86" s="18"/>
    </row>
    <row r="87" spans="1:7" ht="15.75">
      <c r="A87" s="29"/>
      <c r="B87" s="32"/>
      <c r="C87" s="42"/>
      <c r="D87" s="42"/>
      <c r="E87" s="9"/>
      <c r="F87" s="18"/>
      <c r="G87" s="18"/>
    </row>
    <row r="88" spans="1:7" ht="15.75">
      <c r="A88" s="29"/>
      <c r="B88" s="32"/>
      <c r="C88" s="42"/>
      <c r="D88" s="42"/>
      <c r="E88" s="9"/>
      <c r="F88" s="18"/>
      <c r="G88" s="18"/>
    </row>
    <row r="89" spans="1:7" ht="15.75">
      <c r="A89" s="29"/>
      <c r="B89" s="32"/>
      <c r="C89" s="42"/>
      <c r="D89" s="42"/>
      <c r="E89" s="9"/>
      <c r="F89" s="18"/>
      <c r="G89" s="18"/>
    </row>
    <row r="90" spans="1:7" ht="15.75">
      <c r="A90" s="43"/>
      <c r="B90" s="43"/>
      <c r="C90" s="43"/>
      <c r="D90" s="43"/>
      <c r="E90" s="9"/>
      <c r="F90" s="18"/>
      <c r="G90" s="18"/>
    </row>
    <row r="91" spans="1:7">
      <c r="A91" s="18"/>
      <c r="B91" s="18"/>
      <c r="C91" s="18"/>
      <c r="D91" s="18"/>
      <c r="E91" s="9"/>
      <c r="F91" s="18"/>
      <c r="G91" s="18"/>
    </row>
    <row r="92" spans="1:7">
      <c r="A92" s="18"/>
      <c r="B92" s="18"/>
      <c r="C92" s="18"/>
      <c r="D92" s="18"/>
      <c r="E92" s="9"/>
      <c r="F92" s="18"/>
      <c r="G92" s="18"/>
    </row>
    <row r="93" spans="1:7">
      <c r="A93" s="18"/>
      <c r="B93" s="18"/>
      <c r="C93" s="18"/>
      <c r="D93" s="18"/>
      <c r="E93" s="9"/>
      <c r="F93" s="18"/>
      <c r="G93" s="18"/>
    </row>
    <row r="94" spans="1:7">
      <c r="A94" s="18"/>
      <c r="B94" s="18"/>
      <c r="C94" s="18"/>
      <c r="D94" s="18"/>
      <c r="E94" s="9"/>
      <c r="F94" s="18"/>
      <c r="G94" s="18"/>
    </row>
    <row r="95" spans="1:7">
      <c r="A95" s="18"/>
      <c r="B95" s="18"/>
      <c r="C95" s="18"/>
      <c r="D95" s="18"/>
      <c r="E95" s="9"/>
      <c r="F95" s="18"/>
      <c r="G95" s="18"/>
    </row>
    <row r="96" spans="1:7">
      <c r="A96" s="18"/>
      <c r="B96" s="18"/>
      <c r="C96" s="18"/>
      <c r="D96" s="18"/>
      <c r="E96" s="9"/>
      <c r="F96" s="18"/>
      <c r="G96" s="18"/>
    </row>
    <row r="97" spans="1:7">
      <c r="A97" s="18"/>
      <c r="B97" s="18"/>
      <c r="C97" s="18"/>
      <c r="D97" s="18"/>
      <c r="E97" s="9"/>
      <c r="F97" s="18"/>
      <c r="G97" s="18"/>
    </row>
    <row r="98" spans="1:7">
      <c r="A98" s="18"/>
      <c r="B98" s="18"/>
      <c r="C98" s="18"/>
      <c r="D98" s="18"/>
      <c r="E98" s="9"/>
      <c r="F98" s="18"/>
      <c r="G98" s="18"/>
    </row>
    <row r="99" spans="1:7">
      <c r="A99" s="18"/>
      <c r="B99" s="18"/>
      <c r="C99" s="18"/>
      <c r="D99" s="18"/>
      <c r="E99" s="9"/>
      <c r="F99" s="18"/>
      <c r="G99" s="18"/>
    </row>
    <row r="100" spans="1:7">
      <c r="A100" s="18"/>
      <c r="B100" s="18"/>
      <c r="C100" s="18"/>
      <c r="D100" s="18"/>
      <c r="E100" s="9"/>
      <c r="F100" s="18"/>
      <c r="G100" s="18"/>
    </row>
    <row r="101" spans="1:7">
      <c r="A101" s="18"/>
      <c r="B101" s="18"/>
      <c r="C101" s="18"/>
      <c r="D101" s="18"/>
      <c r="E101" s="9"/>
      <c r="F101" s="18"/>
      <c r="G101" s="18"/>
    </row>
    <row r="102" spans="1:7">
      <c r="A102" s="18"/>
      <c r="B102" s="18"/>
      <c r="C102" s="18"/>
      <c r="D102" s="18"/>
      <c r="E102" s="9"/>
      <c r="F102" s="18"/>
      <c r="G102" s="18"/>
    </row>
    <row r="103" spans="1:7">
      <c r="A103" s="18"/>
      <c r="B103" s="18"/>
      <c r="C103" s="18"/>
      <c r="D103" s="18"/>
      <c r="E103" s="9"/>
      <c r="F103" s="18"/>
      <c r="G103" s="18"/>
    </row>
    <row r="104" spans="1:7">
      <c r="A104" s="18"/>
      <c r="B104" s="18"/>
      <c r="C104" s="18"/>
      <c r="D104" s="18"/>
      <c r="E104" s="9"/>
      <c r="F104" s="18"/>
      <c r="G104" s="18"/>
    </row>
    <row r="105" spans="1:7">
      <c r="A105" s="18"/>
      <c r="B105" s="18"/>
      <c r="C105" s="18"/>
      <c r="D105" s="18"/>
      <c r="E105" s="9"/>
      <c r="F105" s="18"/>
      <c r="G105" s="18"/>
    </row>
    <row r="106" spans="1:7">
      <c r="A106" s="18"/>
      <c r="B106" s="18"/>
      <c r="C106" s="18"/>
      <c r="D106" s="18"/>
      <c r="E106" s="9"/>
      <c r="F106" s="18"/>
      <c r="G106" s="18"/>
    </row>
    <row r="107" spans="1:7">
      <c r="A107" s="18"/>
      <c r="B107" s="18"/>
      <c r="C107" s="18"/>
      <c r="D107" s="18"/>
      <c r="E107" s="9"/>
      <c r="F107" s="18"/>
      <c r="G107" s="18"/>
    </row>
    <row r="108" spans="1:7">
      <c r="A108" s="18"/>
      <c r="B108" s="18"/>
      <c r="C108" s="18"/>
      <c r="D108" s="18"/>
      <c r="E108" s="9"/>
      <c r="F108" s="18"/>
      <c r="G108" s="18"/>
    </row>
    <row r="109" spans="1:7">
      <c r="A109" s="18"/>
      <c r="B109" s="18"/>
      <c r="C109" s="18"/>
      <c r="D109" s="18"/>
      <c r="E109" s="9"/>
      <c r="F109" s="18"/>
      <c r="G109" s="18"/>
    </row>
    <row r="110" spans="1:7">
      <c r="A110" s="18"/>
      <c r="B110" s="18"/>
      <c r="C110" s="18"/>
      <c r="D110" s="18"/>
      <c r="E110" s="9"/>
      <c r="F110" s="18"/>
      <c r="G110" s="18"/>
    </row>
    <row r="111" spans="1:7">
      <c r="A111" s="18"/>
      <c r="B111" s="18"/>
      <c r="C111" s="18"/>
      <c r="D111" s="18"/>
      <c r="E111" s="9"/>
      <c r="F111" s="18"/>
      <c r="G111" s="18"/>
    </row>
    <row r="112" spans="1:7">
      <c r="A112" s="18"/>
      <c r="B112" s="18"/>
      <c r="C112" s="18"/>
      <c r="D112" s="18"/>
      <c r="E112" s="9"/>
      <c r="F112" s="18"/>
      <c r="G112" s="18"/>
    </row>
    <row r="113" spans="1:7">
      <c r="A113" s="18"/>
      <c r="B113" s="18"/>
      <c r="C113" s="18"/>
      <c r="D113" s="18"/>
      <c r="E113" s="9"/>
      <c r="F113" s="18"/>
      <c r="G113" s="18"/>
    </row>
    <row r="114" spans="1:7">
      <c r="A114" s="18"/>
      <c r="B114" s="18"/>
      <c r="C114" s="18"/>
      <c r="D114" s="18"/>
      <c r="E114" s="9"/>
      <c r="F114" s="18"/>
      <c r="G114" s="18"/>
    </row>
    <row r="115" spans="1:7">
      <c r="A115" s="18"/>
      <c r="B115" s="18"/>
      <c r="C115" s="18"/>
      <c r="D115" s="18"/>
      <c r="E115" s="9"/>
      <c r="F115" s="18"/>
      <c r="G115" s="18"/>
    </row>
    <row r="116" spans="1:7">
      <c r="A116" s="18"/>
      <c r="B116" s="18"/>
      <c r="C116" s="18"/>
      <c r="D116" s="18"/>
      <c r="E116" s="9"/>
      <c r="F116" s="18"/>
      <c r="G116" s="18"/>
    </row>
    <row r="117" spans="1:7">
      <c r="A117" s="18"/>
      <c r="B117" s="18"/>
      <c r="C117" s="18"/>
      <c r="D117" s="18"/>
      <c r="E117" s="9"/>
      <c r="F117" s="18"/>
      <c r="G117" s="18"/>
    </row>
    <row r="118" spans="1:7">
      <c r="A118" s="18"/>
      <c r="B118" s="18"/>
      <c r="C118" s="18"/>
      <c r="D118" s="18"/>
      <c r="E118" s="9"/>
      <c r="F118" s="18"/>
      <c r="G118" s="18"/>
    </row>
    <row r="119" spans="1:7">
      <c r="A119" s="18"/>
      <c r="B119" s="18"/>
      <c r="C119" s="18"/>
      <c r="D119" s="18"/>
      <c r="E119" s="9"/>
      <c r="F119" s="18"/>
      <c r="G119" s="18"/>
    </row>
    <row r="120" spans="1:7">
      <c r="A120" s="18"/>
      <c r="B120" s="18"/>
      <c r="C120" s="18"/>
      <c r="D120" s="18"/>
      <c r="E120" s="9"/>
      <c r="F120" s="18"/>
      <c r="G120" s="18"/>
    </row>
    <row r="121" spans="1:7">
      <c r="A121" s="18"/>
      <c r="B121" s="18"/>
      <c r="C121" s="18"/>
      <c r="D121" s="18"/>
      <c r="E121" s="9"/>
      <c r="F121" s="18"/>
      <c r="G121" s="18"/>
    </row>
    <row r="122" spans="1:7">
      <c r="A122" s="18"/>
      <c r="B122" s="18"/>
      <c r="C122" s="18"/>
      <c r="D122" s="18"/>
      <c r="E122" s="9"/>
      <c r="F122" s="18"/>
      <c r="G122" s="18"/>
    </row>
    <row r="123" spans="1:7">
      <c r="A123" s="18"/>
      <c r="B123" s="18"/>
      <c r="C123" s="18"/>
      <c r="D123" s="18"/>
      <c r="E123" s="9"/>
      <c r="F123" s="18"/>
      <c r="G123" s="18"/>
    </row>
    <row r="124" spans="1:7">
      <c r="A124" s="18"/>
      <c r="B124" s="18"/>
      <c r="C124" s="18"/>
      <c r="D124" s="18"/>
      <c r="E124" s="9"/>
      <c r="F124" s="18"/>
      <c r="G124" s="18"/>
    </row>
    <row r="125" spans="1:7">
      <c r="A125" s="18"/>
      <c r="B125" s="18"/>
      <c r="C125" s="18"/>
      <c r="D125" s="18"/>
      <c r="E125" s="9"/>
      <c r="F125" s="18"/>
      <c r="G125" s="18"/>
    </row>
    <row r="126" spans="1:7">
      <c r="A126" s="18"/>
      <c r="B126" s="18"/>
      <c r="C126" s="18"/>
      <c r="D126" s="18"/>
      <c r="E126" s="9"/>
      <c r="F126" s="18"/>
      <c r="G126" s="18"/>
    </row>
    <row r="127" spans="1:7">
      <c r="A127" s="18"/>
      <c r="B127" s="18"/>
      <c r="C127" s="18"/>
      <c r="D127" s="18"/>
      <c r="E127" s="9"/>
      <c r="F127" s="18"/>
      <c r="G127" s="18"/>
    </row>
    <row r="128" spans="1:7">
      <c r="A128" s="18"/>
      <c r="B128" s="18"/>
      <c r="C128" s="18"/>
      <c r="D128" s="18"/>
      <c r="E128" s="9"/>
      <c r="F128" s="18"/>
      <c r="G128" s="18"/>
    </row>
    <row r="129" spans="1:7">
      <c r="A129" s="18"/>
      <c r="B129" s="18"/>
      <c r="C129" s="18"/>
      <c r="D129" s="18"/>
      <c r="E129" s="9"/>
      <c r="F129" s="18"/>
      <c r="G129" s="18"/>
    </row>
    <row r="130" spans="1:7">
      <c r="A130" s="18"/>
      <c r="B130" s="18"/>
      <c r="C130" s="18"/>
      <c r="D130" s="18"/>
      <c r="E130" s="9"/>
      <c r="F130" s="18"/>
      <c r="G130" s="18"/>
    </row>
    <row r="131" spans="1:7">
      <c r="A131" s="18"/>
      <c r="B131" s="18"/>
      <c r="C131" s="18"/>
      <c r="D131" s="18"/>
      <c r="E131" s="9"/>
      <c r="F131" s="18"/>
      <c r="G131" s="18"/>
    </row>
    <row r="132" spans="1:7">
      <c r="A132" s="18"/>
      <c r="B132" s="18"/>
      <c r="C132" s="18"/>
      <c r="D132" s="18"/>
      <c r="E132" s="9"/>
      <c r="F132" s="18"/>
      <c r="G132" s="18"/>
    </row>
    <row r="133" spans="1:7">
      <c r="A133" s="18"/>
      <c r="B133" s="18"/>
      <c r="C133" s="18"/>
      <c r="D133" s="18"/>
      <c r="E133" s="9"/>
      <c r="F133" s="18"/>
      <c r="G133" s="18"/>
    </row>
    <row r="134" spans="1:7">
      <c r="A134" s="18"/>
      <c r="B134" s="18"/>
      <c r="C134" s="18"/>
      <c r="D134" s="18"/>
      <c r="E134" s="9"/>
      <c r="F134" s="18"/>
      <c r="G134" s="18"/>
    </row>
    <row r="135" spans="1:7">
      <c r="A135" s="18"/>
      <c r="B135" s="18"/>
      <c r="C135" s="18"/>
      <c r="D135" s="18"/>
      <c r="E135" s="9"/>
      <c r="F135" s="18"/>
      <c r="G135" s="18"/>
    </row>
    <row r="136" spans="1:7">
      <c r="A136" s="18"/>
      <c r="B136" s="18"/>
      <c r="C136" s="18"/>
      <c r="D136" s="18"/>
      <c r="E136" s="9"/>
      <c r="F136" s="18"/>
      <c r="G136" s="18"/>
    </row>
    <row r="137" spans="1:7">
      <c r="A137" s="18"/>
      <c r="B137" s="18"/>
      <c r="C137" s="18"/>
      <c r="D137" s="18"/>
      <c r="E137" s="9"/>
      <c r="F137" s="18"/>
      <c r="G137" s="18"/>
    </row>
    <row r="138" spans="1:7">
      <c r="A138" s="18"/>
      <c r="B138" s="18"/>
      <c r="C138" s="18"/>
      <c r="D138" s="18"/>
      <c r="E138" s="9"/>
      <c r="F138" s="18"/>
      <c r="G138" s="18"/>
    </row>
    <row r="139" spans="1:7">
      <c r="A139" s="18"/>
      <c r="B139" s="18"/>
      <c r="C139" s="18"/>
      <c r="D139" s="18"/>
      <c r="E139" s="9"/>
      <c r="F139" s="18"/>
      <c r="G139" s="18"/>
    </row>
    <row r="140" spans="1:7">
      <c r="A140" s="18"/>
      <c r="B140" s="18"/>
      <c r="C140" s="18"/>
      <c r="D140" s="18"/>
      <c r="E140" s="9"/>
      <c r="F140" s="18"/>
      <c r="G140" s="18"/>
    </row>
    <row r="141" spans="1:7">
      <c r="A141" s="18"/>
      <c r="B141" s="18"/>
      <c r="C141" s="18"/>
      <c r="D141" s="18"/>
      <c r="E141" s="9"/>
      <c r="F141" s="18"/>
      <c r="G141" s="18"/>
    </row>
    <row r="142" spans="1:7">
      <c r="A142" s="18"/>
      <c r="B142" s="18"/>
      <c r="C142" s="18"/>
      <c r="D142" s="18"/>
      <c r="E142" s="9"/>
      <c r="F142" s="18"/>
      <c r="G142" s="18"/>
    </row>
    <row r="143" spans="1:7">
      <c r="A143" s="18"/>
      <c r="B143" s="18"/>
      <c r="C143" s="18"/>
      <c r="D143" s="18"/>
      <c r="E143" s="9"/>
      <c r="F143" s="18"/>
      <c r="G143" s="18"/>
    </row>
    <row r="144" spans="1:7">
      <c r="A144" s="18"/>
      <c r="B144" s="18"/>
      <c r="C144" s="18"/>
      <c r="D144" s="18"/>
      <c r="E144" s="9"/>
      <c r="F144" s="18"/>
      <c r="G144" s="18"/>
    </row>
    <row r="145" spans="1:7">
      <c r="A145" s="18"/>
      <c r="B145" s="18"/>
      <c r="C145" s="18"/>
      <c r="D145" s="18"/>
      <c r="E145" s="9"/>
      <c r="F145" s="18"/>
      <c r="G145" s="18"/>
    </row>
    <row r="146" spans="1:7">
      <c r="A146" s="18"/>
      <c r="B146" s="18"/>
      <c r="C146" s="18"/>
      <c r="D146" s="18"/>
      <c r="E146" s="9"/>
      <c r="F146" s="18"/>
      <c r="G146" s="18"/>
    </row>
    <row r="147" spans="1:7">
      <c r="A147" s="18"/>
      <c r="B147" s="18"/>
      <c r="C147" s="18"/>
      <c r="D147" s="18"/>
      <c r="E147" s="9"/>
      <c r="F147" s="18"/>
      <c r="G147" s="18"/>
    </row>
    <row r="148" spans="1:7">
      <c r="A148" s="18"/>
      <c r="B148" s="18"/>
      <c r="C148" s="18"/>
      <c r="D148" s="18"/>
      <c r="E148" s="9"/>
      <c r="F148" s="18"/>
      <c r="G148" s="18"/>
    </row>
    <row r="149" spans="1:7">
      <c r="A149" s="18"/>
      <c r="B149" s="18"/>
      <c r="C149" s="18"/>
      <c r="D149" s="18"/>
      <c r="E149" s="9"/>
      <c r="F149" s="18"/>
      <c r="G149" s="18"/>
    </row>
    <row r="150" spans="1:7">
      <c r="A150" s="18"/>
      <c r="B150" s="18"/>
      <c r="C150" s="18"/>
      <c r="D150" s="18"/>
      <c r="E150" s="9"/>
      <c r="F150" s="18"/>
      <c r="G150" s="18"/>
    </row>
    <row r="151" spans="1:7">
      <c r="A151" s="18"/>
      <c r="B151" s="18"/>
      <c r="C151" s="18"/>
      <c r="D151" s="18"/>
      <c r="E151" s="9"/>
      <c r="F151" s="18"/>
      <c r="G151" s="18"/>
    </row>
    <row r="152" spans="1:7">
      <c r="A152" s="18"/>
      <c r="B152" s="18"/>
      <c r="C152" s="18"/>
      <c r="D152" s="18"/>
      <c r="E152" s="9"/>
      <c r="F152" s="18"/>
      <c r="G152" s="18"/>
    </row>
    <row r="153" spans="1:7">
      <c r="A153" s="18"/>
      <c r="B153" s="18"/>
      <c r="C153" s="18"/>
      <c r="D153" s="18"/>
      <c r="E153" s="9"/>
      <c r="F153" s="18"/>
      <c r="G153" s="18"/>
    </row>
    <row r="154" spans="1:7">
      <c r="A154" s="18"/>
      <c r="B154" s="18"/>
      <c r="C154" s="18"/>
      <c r="D154" s="18"/>
      <c r="E154" s="9"/>
      <c r="F154" s="18"/>
      <c r="G154" s="18"/>
    </row>
    <row r="155" spans="1:7">
      <c r="A155" s="18"/>
      <c r="B155" s="18"/>
      <c r="C155" s="18"/>
      <c r="D155" s="18"/>
      <c r="E155" s="9"/>
      <c r="F155" s="18"/>
      <c r="G155" s="18"/>
    </row>
    <row r="156" spans="1:7">
      <c r="A156" s="18"/>
      <c r="B156" s="18"/>
      <c r="C156" s="18"/>
      <c r="D156" s="18"/>
      <c r="E156" s="9"/>
      <c r="F156" s="18"/>
      <c r="G156" s="18"/>
    </row>
    <row r="157" spans="1:7">
      <c r="A157" s="18"/>
      <c r="B157" s="18"/>
      <c r="C157" s="18"/>
      <c r="D157" s="18"/>
      <c r="E157" s="9"/>
      <c r="F157" s="18"/>
      <c r="G157" s="18"/>
    </row>
    <row r="158" spans="1:7">
      <c r="A158" s="18"/>
      <c r="B158" s="18"/>
      <c r="C158" s="18"/>
      <c r="D158" s="18"/>
      <c r="E158" s="9"/>
      <c r="F158" s="18"/>
      <c r="G158" s="18"/>
    </row>
    <row r="159" spans="1:7">
      <c r="A159" s="18"/>
      <c r="B159" s="18"/>
      <c r="C159" s="18"/>
      <c r="D159" s="18"/>
      <c r="E159" s="9"/>
      <c r="F159" s="18"/>
      <c r="G159" s="18"/>
    </row>
    <row r="160" spans="1:7">
      <c r="A160" s="18"/>
      <c r="B160" s="18"/>
      <c r="C160" s="18"/>
      <c r="D160" s="18"/>
      <c r="E160" s="9"/>
      <c r="F160" s="18"/>
      <c r="G160" s="18"/>
    </row>
    <row r="161" spans="1:7">
      <c r="A161" s="18"/>
      <c r="B161" s="18"/>
      <c r="C161" s="18"/>
      <c r="D161" s="18"/>
      <c r="E161" s="9"/>
      <c r="F161" s="18"/>
      <c r="G161" s="18"/>
    </row>
    <row r="162" spans="1:7">
      <c r="A162" s="18"/>
      <c r="B162" s="18"/>
      <c r="C162" s="18"/>
      <c r="D162" s="18"/>
      <c r="E162" s="9"/>
      <c r="F162" s="18"/>
      <c r="G162" s="18"/>
    </row>
    <row r="163" spans="1:7">
      <c r="A163" s="18"/>
      <c r="B163" s="18"/>
      <c r="C163" s="18"/>
      <c r="D163" s="18"/>
      <c r="E163" s="9"/>
      <c r="F163" s="18"/>
      <c r="G163" s="18"/>
    </row>
    <row r="164" spans="1:7">
      <c r="A164" s="18"/>
      <c r="B164" s="18"/>
      <c r="C164" s="18"/>
      <c r="D164" s="18"/>
      <c r="E164" s="9"/>
      <c r="F164" s="18"/>
      <c r="G164" s="18"/>
    </row>
    <row r="165" spans="1:7">
      <c r="A165" s="18"/>
      <c r="B165" s="18"/>
      <c r="C165" s="18"/>
      <c r="D165" s="18"/>
      <c r="E165" s="9"/>
      <c r="F165" s="18"/>
      <c r="G165" s="18"/>
    </row>
    <row r="166" spans="1:7">
      <c r="A166" s="18"/>
      <c r="B166" s="18"/>
      <c r="C166" s="18"/>
      <c r="D166" s="18"/>
      <c r="E166" s="9"/>
      <c r="F166" s="18"/>
      <c r="G166" s="18"/>
    </row>
    <row r="167" spans="1:7">
      <c r="A167" s="18"/>
      <c r="B167" s="18"/>
      <c r="C167" s="18"/>
      <c r="D167" s="18"/>
      <c r="E167" s="9"/>
      <c r="F167" s="18"/>
      <c r="G167" s="18"/>
    </row>
    <row r="168" spans="1:7">
      <c r="A168" s="18"/>
      <c r="B168" s="18"/>
      <c r="C168" s="18"/>
      <c r="D168" s="18"/>
      <c r="E168" s="9"/>
      <c r="F168" s="18"/>
      <c r="G168" s="18"/>
    </row>
    <row r="169" spans="1:7">
      <c r="A169" s="18"/>
      <c r="B169" s="18"/>
      <c r="C169" s="18"/>
      <c r="D169" s="18"/>
      <c r="E169" s="9"/>
      <c r="F169" s="18"/>
      <c r="G169" s="18"/>
    </row>
    <row r="170" spans="1:7">
      <c r="A170" s="18"/>
      <c r="B170" s="18"/>
      <c r="C170" s="18"/>
      <c r="D170" s="18"/>
      <c r="E170" s="9"/>
      <c r="F170" s="18"/>
      <c r="G170" s="18"/>
    </row>
    <row r="171" spans="1:7">
      <c r="A171" s="18"/>
      <c r="B171" s="18"/>
      <c r="C171" s="18"/>
      <c r="D171" s="18"/>
      <c r="E171" s="9"/>
      <c r="F171" s="18"/>
      <c r="G171" s="18"/>
    </row>
    <row r="172" spans="1:7">
      <c r="A172" s="18"/>
      <c r="B172" s="18"/>
      <c r="C172" s="18"/>
      <c r="D172" s="18"/>
      <c r="E172" s="9"/>
      <c r="F172" s="18"/>
      <c r="G172" s="18"/>
    </row>
    <row r="173" spans="1:7">
      <c r="A173" s="18"/>
      <c r="B173" s="18"/>
      <c r="C173" s="18"/>
      <c r="D173" s="18"/>
      <c r="E173" s="9"/>
      <c r="F173" s="18"/>
      <c r="G173" s="18"/>
    </row>
    <row r="174" spans="1:7">
      <c r="A174" s="18"/>
      <c r="B174" s="18"/>
      <c r="C174" s="18"/>
      <c r="D174" s="18"/>
      <c r="E174" s="9"/>
      <c r="F174" s="18"/>
      <c r="G174" s="18"/>
    </row>
    <row r="175" spans="1:7">
      <c r="A175" s="18"/>
      <c r="B175" s="18"/>
      <c r="C175" s="18"/>
      <c r="D175" s="18"/>
      <c r="E175" s="9"/>
      <c r="F175" s="18"/>
      <c r="G175" s="18"/>
    </row>
    <row r="176" spans="1:7">
      <c r="A176" s="18"/>
      <c r="B176" s="18"/>
      <c r="C176" s="18"/>
      <c r="D176" s="18"/>
      <c r="E176" s="9"/>
      <c r="F176" s="18"/>
      <c r="G176" s="18"/>
    </row>
    <row r="177" spans="1:7">
      <c r="A177" s="18"/>
      <c r="B177" s="18"/>
      <c r="C177" s="18"/>
      <c r="D177" s="18"/>
      <c r="E177" s="9"/>
      <c r="F177" s="18"/>
      <c r="G177" s="18"/>
    </row>
    <row r="178" spans="1:7">
      <c r="A178" s="18"/>
      <c r="B178" s="18"/>
      <c r="C178" s="18"/>
      <c r="D178" s="18"/>
      <c r="E178" s="9"/>
      <c r="F178" s="18"/>
      <c r="G178" s="18"/>
    </row>
    <row r="179" spans="1:7">
      <c r="A179" s="18"/>
      <c r="B179" s="18"/>
      <c r="C179" s="18"/>
      <c r="D179" s="18"/>
      <c r="E179" s="9"/>
      <c r="F179" s="18"/>
      <c r="G179" s="18"/>
    </row>
    <row r="180" spans="1:7">
      <c r="A180" s="18"/>
      <c r="B180" s="18"/>
      <c r="C180" s="18"/>
      <c r="D180" s="18"/>
      <c r="E180" s="9"/>
      <c r="F180" s="18"/>
      <c r="G180" s="18"/>
    </row>
    <row r="181" spans="1:7">
      <c r="A181" s="18"/>
      <c r="B181" s="18"/>
      <c r="C181" s="18"/>
      <c r="D181" s="18"/>
      <c r="E181" s="9"/>
      <c r="F181" s="18"/>
      <c r="G181" s="18"/>
    </row>
    <row r="182" spans="1:7">
      <c r="A182" s="18"/>
      <c r="B182" s="18"/>
      <c r="C182" s="18"/>
      <c r="D182" s="18"/>
      <c r="E182" s="9"/>
      <c r="F182" s="18"/>
      <c r="G182" s="18"/>
    </row>
    <row r="183" spans="1:7">
      <c r="A183" s="18"/>
      <c r="B183" s="18"/>
      <c r="C183" s="18"/>
      <c r="D183" s="18"/>
      <c r="E183" s="9"/>
      <c r="F183" s="18"/>
      <c r="G183" s="18"/>
    </row>
    <row r="184" spans="1:7">
      <c r="A184" s="18"/>
      <c r="B184" s="18"/>
      <c r="C184" s="18"/>
      <c r="D184" s="18"/>
      <c r="E184" s="9"/>
      <c r="F184" s="18"/>
      <c r="G184" s="18"/>
    </row>
    <row r="185" spans="1:7">
      <c r="A185" s="18"/>
      <c r="B185" s="18"/>
      <c r="C185" s="18"/>
      <c r="D185" s="18"/>
      <c r="E185" s="9"/>
      <c r="F185" s="18"/>
      <c r="G185" s="18"/>
    </row>
    <row r="186" spans="1:7">
      <c r="A186" s="18"/>
      <c r="B186" s="18"/>
      <c r="C186" s="18"/>
      <c r="D186" s="18"/>
      <c r="E186" s="9"/>
      <c r="F186" s="18"/>
      <c r="G186" s="18"/>
    </row>
    <row r="187" spans="1:7">
      <c r="A187" s="18"/>
      <c r="B187" s="18"/>
      <c r="C187" s="18"/>
      <c r="D187" s="18"/>
      <c r="E187" s="9"/>
      <c r="F187" s="18"/>
      <c r="G187" s="18"/>
    </row>
    <row r="188" spans="1:7">
      <c r="A188" s="18"/>
      <c r="B188" s="18"/>
      <c r="C188" s="18"/>
      <c r="D188" s="18"/>
      <c r="E188" s="9"/>
      <c r="F188" s="18"/>
      <c r="G188" s="18"/>
    </row>
    <row r="189" spans="1:7">
      <c r="A189" s="18"/>
      <c r="B189" s="18"/>
      <c r="C189" s="18"/>
      <c r="D189" s="18"/>
      <c r="E189" s="9"/>
      <c r="F189" s="18"/>
      <c r="G189" s="18"/>
    </row>
    <row r="190" spans="1:7">
      <c r="A190" s="18"/>
      <c r="B190" s="18"/>
      <c r="C190" s="18"/>
      <c r="D190" s="18"/>
      <c r="E190" s="9"/>
      <c r="F190" s="18"/>
      <c r="G190" s="18"/>
    </row>
    <row r="191" spans="1:7">
      <c r="A191" s="18"/>
      <c r="B191" s="18"/>
      <c r="C191" s="18"/>
      <c r="D191" s="18"/>
      <c r="E191" s="9"/>
      <c r="F191" s="18"/>
      <c r="G191" s="18"/>
    </row>
    <row r="192" spans="1:7">
      <c r="A192" s="18"/>
      <c r="B192" s="18"/>
      <c r="C192" s="18"/>
      <c r="D192" s="18"/>
      <c r="E192" s="9"/>
      <c r="F192" s="18"/>
      <c r="G192" s="18"/>
    </row>
    <row r="193" spans="1:7">
      <c r="A193" s="18"/>
      <c r="B193" s="18"/>
      <c r="C193" s="18"/>
      <c r="D193" s="18"/>
      <c r="E193" s="9"/>
      <c r="F193" s="18"/>
      <c r="G193" s="18"/>
    </row>
    <row r="194" spans="1:7">
      <c r="A194" s="18"/>
      <c r="B194" s="18"/>
      <c r="C194" s="18"/>
      <c r="D194" s="18"/>
      <c r="E194" s="9"/>
      <c r="F194" s="18"/>
      <c r="G194" s="18"/>
    </row>
    <row r="195" spans="1:7">
      <c r="A195" s="18"/>
      <c r="B195" s="18"/>
      <c r="C195" s="18"/>
      <c r="D195" s="18"/>
      <c r="E195" s="9"/>
      <c r="F195" s="18"/>
      <c r="G195" s="18"/>
    </row>
    <row r="196" spans="1:7">
      <c r="A196" s="18"/>
      <c r="B196" s="18"/>
      <c r="C196" s="18"/>
      <c r="D196" s="18"/>
      <c r="E196" s="9"/>
      <c r="F196" s="18"/>
      <c r="G196" s="18"/>
    </row>
    <row r="197" spans="1:7">
      <c r="A197" s="18"/>
      <c r="B197" s="18"/>
      <c r="C197" s="18"/>
      <c r="D197" s="18"/>
      <c r="E197" s="9"/>
      <c r="F197" s="18"/>
      <c r="G197" s="18"/>
    </row>
    <row r="198" spans="1:7">
      <c r="A198" s="18"/>
      <c r="B198" s="18"/>
      <c r="C198" s="18"/>
      <c r="D198" s="18"/>
      <c r="E198" s="9"/>
      <c r="F198" s="18"/>
      <c r="G198" s="18"/>
    </row>
    <row r="199" spans="1:7">
      <c r="A199" s="18"/>
      <c r="B199" s="18"/>
      <c r="C199" s="18"/>
      <c r="D199" s="18"/>
      <c r="E199" s="9"/>
      <c r="F199" s="18"/>
      <c r="G199" s="18"/>
    </row>
    <row r="200" spans="1:7">
      <c r="A200" s="18"/>
      <c r="B200" s="18"/>
      <c r="C200" s="18"/>
      <c r="D200" s="18"/>
      <c r="E200" s="9"/>
      <c r="F200" s="18"/>
      <c r="G200" s="18"/>
    </row>
    <row r="201" spans="1:7">
      <c r="A201" s="18"/>
      <c r="B201" s="18"/>
      <c r="C201" s="18"/>
      <c r="D201" s="18"/>
      <c r="E201" s="9"/>
      <c r="F201" s="18"/>
      <c r="G201" s="18"/>
    </row>
    <row r="202" spans="1:7">
      <c r="A202" s="18"/>
      <c r="B202" s="18"/>
      <c r="C202" s="18"/>
      <c r="D202" s="18"/>
      <c r="E202" s="9"/>
      <c r="F202" s="18"/>
      <c r="G202" s="18"/>
    </row>
    <row r="203" spans="1:7">
      <c r="A203" s="18"/>
      <c r="B203" s="18"/>
      <c r="C203" s="18"/>
      <c r="D203" s="18"/>
      <c r="E203" s="9"/>
      <c r="F203" s="18"/>
      <c r="G203" s="18"/>
    </row>
    <row r="204" spans="1:7">
      <c r="A204" s="18"/>
      <c r="B204" s="18"/>
      <c r="C204" s="18"/>
      <c r="D204" s="18"/>
      <c r="E204" s="9"/>
      <c r="F204" s="18"/>
      <c r="G204" s="18"/>
    </row>
    <row r="205" spans="1:7">
      <c r="A205" s="18"/>
      <c r="B205" s="18"/>
      <c r="C205" s="18"/>
      <c r="D205" s="18"/>
      <c r="E205" s="9"/>
      <c r="F205" s="18"/>
      <c r="G205" s="18"/>
    </row>
    <row r="206" spans="1:7">
      <c r="A206" s="18"/>
      <c r="B206" s="18"/>
      <c r="C206" s="18"/>
      <c r="D206" s="18"/>
      <c r="E206" s="9"/>
      <c r="F206" s="18"/>
      <c r="G206" s="18"/>
    </row>
    <row r="207" spans="1:7">
      <c r="A207" s="18"/>
      <c r="B207" s="18"/>
      <c r="C207" s="18"/>
      <c r="D207" s="18"/>
      <c r="E207" s="9"/>
      <c r="F207" s="18"/>
      <c r="G207" s="18"/>
    </row>
    <row r="208" spans="1:7">
      <c r="A208" s="18"/>
      <c r="B208" s="18"/>
      <c r="C208" s="18"/>
      <c r="D208" s="18"/>
      <c r="E208" s="9"/>
      <c r="F208" s="18"/>
      <c r="G208" s="18"/>
    </row>
    <row r="209" spans="1:7">
      <c r="A209" s="18"/>
      <c r="B209" s="18"/>
      <c r="C209" s="18"/>
      <c r="D209" s="18"/>
      <c r="E209" s="9"/>
      <c r="F209" s="18"/>
      <c r="G209" s="18"/>
    </row>
    <row r="210" spans="1:7">
      <c r="A210" s="18"/>
      <c r="B210" s="18"/>
      <c r="C210" s="18"/>
      <c r="D210" s="18"/>
      <c r="E210" s="9"/>
      <c r="F210" s="18"/>
      <c r="G210" s="18"/>
    </row>
    <row r="211" spans="1:7">
      <c r="A211" s="18"/>
      <c r="B211" s="18"/>
      <c r="C211" s="18"/>
      <c r="D211" s="18"/>
      <c r="E211" s="9"/>
      <c r="F211" s="18"/>
      <c r="G211" s="18"/>
    </row>
    <row r="212" spans="1:7">
      <c r="A212" s="18"/>
      <c r="B212" s="18"/>
      <c r="C212" s="18"/>
      <c r="D212" s="18"/>
      <c r="E212" s="9"/>
      <c r="F212" s="18"/>
      <c r="G212" s="18"/>
    </row>
    <row r="213" spans="1:7">
      <c r="A213" s="18"/>
      <c r="B213" s="18"/>
      <c r="C213" s="18"/>
      <c r="D213" s="18"/>
      <c r="E213" s="9"/>
      <c r="F213" s="18"/>
      <c r="G213" s="18"/>
    </row>
    <row r="214" spans="1:7">
      <c r="A214" s="18"/>
      <c r="B214" s="18"/>
      <c r="C214" s="18"/>
      <c r="D214" s="18"/>
      <c r="E214" s="9"/>
      <c r="F214" s="18"/>
      <c r="G214" s="18"/>
    </row>
    <row r="215" spans="1:7">
      <c r="A215" s="18"/>
      <c r="B215" s="18"/>
      <c r="C215" s="18"/>
      <c r="D215" s="18"/>
      <c r="E215" s="9"/>
      <c r="F215" s="18"/>
      <c r="G215" s="18"/>
    </row>
    <row r="216" spans="1:7">
      <c r="A216" s="18"/>
      <c r="B216" s="18"/>
      <c r="C216" s="18"/>
      <c r="D216" s="18"/>
      <c r="E216" s="9"/>
      <c r="F216" s="18"/>
      <c r="G216" s="18"/>
    </row>
    <row r="217" spans="1:7">
      <c r="A217" s="18"/>
      <c r="B217" s="18"/>
      <c r="C217" s="18"/>
      <c r="D217" s="18"/>
      <c r="E217" s="9"/>
      <c r="F217" s="18"/>
      <c r="G217" s="18"/>
    </row>
    <row r="218" spans="1:7">
      <c r="A218" s="18"/>
      <c r="B218" s="18"/>
      <c r="C218" s="18"/>
      <c r="D218" s="18"/>
      <c r="E218" s="9"/>
      <c r="F218" s="18"/>
      <c r="G218" s="18"/>
    </row>
    <row r="219" spans="1:7">
      <c r="A219" s="18"/>
      <c r="B219" s="18"/>
      <c r="C219" s="18"/>
      <c r="D219" s="18"/>
      <c r="E219" s="9"/>
      <c r="F219" s="18"/>
      <c r="G219" s="18"/>
    </row>
    <row r="220" spans="1:7">
      <c r="A220" s="18"/>
      <c r="B220" s="18"/>
      <c r="C220" s="18"/>
      <c r="D220" s="18"/>
      <c r="E220" s="9"/>
      <c r="F220" s="18"/>
      <c r="G220" s="18"/>
    </row>
    <row r="221" spans="1:7">
      <c r="A221" s="18"/>
      <c r="B221" s="18"/>
      <c r="C221" s="18"/>
      <c r="D221" s="18"/>
      <c r="E221" s="9"/>
      <c r="F221" s="18"/>
      <c r="G221" s="18"/>
    </row>
    <row r="222" spans="1:7">
      <c r="A222" s="18"/>
      <c r="B222" s="18"/>
      <c r="C222" s="18"/>
      <c r="D222" s="18"/>
      <c r="E222" s="9"/>
      <c r="F222" s="18"/>
      <c r="G222" s="18"/>
    </row>
    <row r="223" spans="1:7">
      <c r="A223" s="18"/>
      <c r="B223" s="18"/>
      <c r="C223" s="18"/>
      <c r="D223" s="18"/>
      <c r="E223" s="9"/>
      <c r="F223" s="18"/>
      <c r="G223" s="18"/>
    </row>
    <row r="224" spans="1:7">
      <c r="A224" s="18"/>
      <c r="B224" s="18"/>
      <c r="C224" s="18"/>
      <c r="D224" s="18"/>
      <c r="E224" s="9"/>
      <c r="F224" s="18"/>
      <c r="G224" s="18"/>
    </row>
    <row r="225" spans="1:7">
      <c r="A225" s="18"/>
      <c r="B225" s="18"/>
      <c r="C225" s="18"/>
      <c r="D225" s="18"/>
      <c r="E225" s="9"/>
      <c r="F225" s="18"/>
      <c r="G225" s="18"/>
    </row>
    <row r="226" spans="1:7">
      <c r="A226" s="18"/>
      <c r="B226" s="18"/>
      <c r="C226" s="18"/>
      <c r="D226" s="18"/>
      <c r="E226" s="9"/>
      <c r="F226" s="18"/>
      <c r="G226" s="18"/>
    </row>
    <row r="227" spans="1:7">
      <c r="A227" s="18"/>
      <c r="B227" s="18"/>
      <c r="C227" s="18"/>
      <c r="D227" s="18"/>
      <c r="E227" s="9"/>
      <c r="F227" s="18"/>
      <c r="G227" s="18"/>
    </row>
    <row r="228" spans="1:7">
      <c r="A228" s="18"/>
      <c r="B228" s="18"/>
      <c r="C228" s="18"/>
      <c r="D228" s="18"/>
      <c r="E228" s="9"/>
      <c r="F228" s="18"/>
      <c r="G228" s="18"/>
    </row>
    <row r="229" spans="1:7">
      <c r="A229" s="18"/>
      <c r="B229" s="18"/>
      <c r="C229" s="18"/>
      <c r="D229" s="18"/>
      <c r="E229" s="9"/>
      <c r="F229" s="18"/>
      <c r="G229" s="18"/>
    </row>
    <row r="230" spans="1:7">
      <c r="A230" s="18"/>
      <c r="B230" s="18"/>
      <c r="C230" s="18"/>
      <c r="D230" s="18"/>
      <c r="E230" s="9"/>
      <c r="F230" s="18"/>
      <c r="G230" s="18"/>
    </row>
    <row r="231" spans="1:7">
      <c r="A231" s="18"/>
      <c r="B231" s="18"/>
      <c r="C231" s="18"/>
      <c r="D231" s="18"/>
      <c r="E231" s="9"/>
      <c r="F231" s="18"/>
      <c r="G231" s="18"/>
    </row>
    <row r="232" spans="1:7">
      <c r="A232" s="18"/>
      <c r="B232" s="18"/>
      <c r="C232" s="18"/>
      <c r="D232" s="18"/>
      <c r="E232" s="9"/>
      <c r="F232" s="18"/>
      <c r="G232" s="18"/>
    </row>
    <row r="233" spans="1:7">
      <c r="A233" s="18"/>
      <c r="B233" s="18"/>
      <c r="C233" s="18"/>
      <c r="D233" s="18"/>
      <c r="E233" s="9"/>
      <c r="F233" s="18"/>
      <c r="G233" s="18"/>
    </row>
    <row r="234" spans="1:7">
      <c r="A234" s="18"/>
      <c r="B234" s="18"/>
      <c r="C234" s="18"/>
      <c r="D234" s="18"/>
      <c r="E234" s="9"/>
      <c r="F234" s="18"/>
      <c r="G234" s="18"/>
    </row>
    <row r="235" spans="1:7">
      <c r="A235" s="18"/>
      <c r="B235" s="18"/>
      <c r="C235" s="18"/>
      <c r="D235" s="18"/>
      <c r="E235" s="9"/>
      <c r="F235" s="18"/>
      <c r="G235" s="18"/>
    </row>
    <row r="236" spans="1:7">
      <c r="A236" s="18"/>
      <c r="B236" s="18"/>
      <c r="C236" s="18"/>
      <c r="D236" s="18"/>
      <c r="E236" s="9"/>
      <c r="F236" s="18"/>
      <c r="G236" s="18"/>
    </row>
    <row r="237" spans="1:7">
      <c r="A237" s="18"/>
      <c r="B237" s="18"/>
      <c r="C237" s="18"/>
      <c r="D237" s="18"/>
      <c r="E237" s="9"/>
      <c r="F237" s="18"/>
      <c r="G237" s="18"/>
    </row>
    <row r="238" spans="1:7">
      <c r="A238" s="18"/>
      <c r="B238" s="18"/>
      <c r="C238" s="18"/>
      <c r="D238" s="18"/>
      <c r="E238" s="9"/>
      <c r="F238" s="18"/>
      <c r="G238" s="18"/>
    </row>
    <row r="239" spans="1:7">
      <c r="A239" s="18"/>
      <c r="B239" s="18"/>
      <c r="C239" s="18"/>
      <c r="D239" s="18"/>
      <c r="E239" s="9"/>
      <c r="F239" s="18"/>
      <c r="G239" s="18"/>
    </row>
    <row r="240" spans="1:7">
      <c r="A240" s="18"/>
      <c r="B240" s="18"/>
      <c r="C240" s="18"/>
      <c r="D240" s="18"/>
      <c r="E240" s="9"/>
      <c r="F240" s="18"/>
      <c r="G240" s="18"/>
    </row>
    <row r="241" spans="1:7">
      <c r="A241" s="18"/>
      <c r="B241" s="18"/>
      <c r="C241" s="18"/>
      <c r="D241" s="18"/>
      <c r="E241" s="9"/>
      <c r="F241" s="18"/>
      <c r="G241" s="18"/>
    </row>
    <row r="242" spans="1:7">
      <c r="A242" s="18"/>
      <c r="B242" s="18"/>
      <c r="C242" s="18"/>
      <c r="D242" s="18"/>
      <c r="E242" s="9"/>
      <c r="F242" s="18"/>
      <c r="G242" s="18"/>
    </row>
    <row r="243" spans="1:7">
      <c r="A243" s="18"/>
      <c r="B243" s="18"/>
      <c r="C243" s="18"/>
      <c r="D243" s="18"/>
      <c r="E243" s="9"/>
      <c r="F243" s="18"/>
      <c r="G243" s="18"/>
    </row>
  </sheetData>
  <mergeCells count="19">
    <mergeCell ref="E19:E20"/>
    <mergeCell ref="A19:A20"/>
    <mergeCell ref="B19:B20"/>
    <mergeCell ref="C19:C20"/>
    <mergeCell ref="A30:C30"/>
    <mergeCell ref="D19:D20"/>
    <mergeCell ref="C1:E1"/>
    <mergeCell ref="C2:E3"/>
    <mergeCell ref="A8:C8"/>
    <mergeCell ref="A9:C9"/>
    <mergeCell ref="A10:C10"/>
    <mergeCell ref="A12:A14"/>
    <mergeCell ref="B12:B14"/>
    <mergeCell ref="C12:C14"/>
    <mergeCell ref="A5:E5"/>
    <mergeCell ref="A6:C6"/>
    <mergeCell ref="A7:C7"/>
    <mergeCell ref="E12:E14"/>
    <mergeCell ref="D12:D1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2"/>
  <sheetViews>
    <sheetView workbookViewId="0">
      <selection activeCell="F3" sqref="F3"/>
    </sheetView>
  </sheetViews>
  <sheetFormatPr defaultRowHeight="15"/>
  <cols>
    <col min="1" max="1" width="6.140625" customWidth="1"/>
    <col min="2" max="2" width="13.28515625" style="1" customWidth="1"/>
    <col min="3" max="3" width="10.5703125" style="1" customWidth="1"/>
  </cols>
  <sheetData>
    <row r="1" spans="1:11">
      <c r="I1" t="s">
        <v>16</v>
      </c>
    </row>
    <row r="2" spans="1:11" ht="15.75" customHeight="1">
      <c r="A2">
        <v>1</v>
      </c>
      <c r="B2" s="1" t="s">
        <v>20</v>
      </c>
      <c r="I2">
        <v>30</v>
      </c>
      <c r="K2" t="s">
        <v>52</v>
      </c>
    </row>
    <row r="3" spans="1:11">
      <c r="A3">
        <v>2</v>
      </c>
      <c r="B3" s="1" t="s">
        <v>29</v>
      </c>
      <c r="D3" t="s">
        <v>26</v>
      </c>
      <c r="F3">
        <v>6</v>
      </c>
      <c r="K3" t="s">
        <v>54</v>
      </c>
    </row>
    <row r="4" spans="1:11">
      <c r="B4" s="1" t="s">
        <v>21</v>
      </c>
      <c r="C4" s="1">
        <v>274.95</v>
      </c>
      <c r="K4" t="s">
        <v>55</v>
      </c>
    </row>
    <row r="5" spans="1:11">
      <c r="B5" s="1" t="s">
        <v>22</v>
      </c>
      <c r="C5" s="1">
        <v>25</v>
      </c>
      <c r="D5" s="69">
        <f>$C$4*C5%</f>
        <v>68.737499999999997</v>
      </c>
      <c r="K5" t="s">
        <v>53</v>
      </c>
    </row>
    <row r="6" spans="1:11">
      <c r="B6" s="1" t="s">
        <v>23</v>
      </c>
      <c r="C6" s="1">
        <v>35</v>
      </c>
      <c r="D6" s="69">
        <f t="shared" ref="D6:D8" si="0">$C$4*C6%</f>
        <v>96.232499999999987</v>
      </c>
      <c r="K6" t="s">
        <v>56</v>
      </c>
    </row>
    <row r="7" spans="1:11" ht="15.75" customHeight="1">
      <c r="B7" s="1" t="s">
        <v>24</v>
      </c>
      <c r="C7" s="1">
        <v>325</v>
      </c>
      <c r="D7" s="69">
        <f t="shared" si="0"/>
        <v>893.58749999999998</v>
      </c>
      <c r="K7" t="s">
        <v>57</v>
      </c>
    </row>
    <row r="8" spans="1:11" ht="15.75" customHeight="1">
      <c r="B8" s="1" t="s">
        <v>25</v>
      </c>
      <c r="C8" s="1">
        <v>20</v>
      </c>
      <c r="D8" s="69">
        <f t="shared" si="0"/>
        <v>54.99</v>
      </c>
    </row>
    <row r="9" spans="1:11" ht="15.75" customHeight="1">
      <c r="B9" s="1" t="s">
        <v>27</v>
      </c>
      <c r="D9" s="69">
        <f>C4+D5+D6+D7+D8</f>
        <v>1388.4974999999999</v>
      </c>
      <c r="I9" s="69">
        <f>D9/21/F3</f>
        <v>11.019821428571428</v>
      </c>
    </row>
    <row r="10" spans="1:11" ht="15.75" customHeight="1">
      <c r="B10" s="1" t="s">
        <v>28</v>
      </c>
      <c r="D10">
        <v>34</v>
      </c>
      <c r="I10" s="69">
        <f>I9*D10%</f>
        <v>3.7467392857142858</v>
      </c>
    </row>
    <row r="11" spans="1:11">
      <c r="A11">
        <v>3</v>
      </c>
      <c r="B11" s="1" t="s">
        <v>17</v>
      </c>
      <c r="I11" s="69">
        <f>I12+I13+I14</f>
        <v>15.35482747543462</v>
      </c>
    </row>
    <row r="12" spans="1:11">
      <c r="B12" s="1" t="s">
        <v>30</v>
      </c>
      <c r="C12" s="1" t="s">
        <v>42</v>
      </c>
      <c r="I12" s="69">
        <f>((64000/84)/(F3*21))</f>
        <v>6.0468631897203329</v>
      </c>
    </row>
    <row r="13" spans="1:11">
      <c r="B13" s="1" t="s">
        <v>31</v>
      </c>
      <c r="C13" s="1" t="s">
        <v>43</v>
      </c>
      <c r="I13" s="70">
        <f>(18.5*0.9*0.32*8)/6</f>
        <v>7.1040000000000019</v>
      </c>
    </row>
    <row r="14" spans="1:11">
      <c r="B14" s="1" t="s">
        <v>32</v>
      </c>
      <c r="C14" s="2">
        <v>0.2</v>
      </c>
      <c r="I14" s="69">
        <f>I9*C14</f>
        <v>2.2039642857142856</v>
      </c>
    </row>
    <row r="15" spans="1:11">
      <c r="C15" s="2"/>
      <c r="I15" s="69"/>
    </row>
    <row r="16" spans="1:11">
      <c r="B16" s="1" t="s">
        <v>37</v>
      </c>
      <c r="C16" s="2"/>
      <c r="I16" s="69" t="s">
        <v>46</v>
      </c>
      <c r="K16" t="s">
        <v>47</v>
      </c>
    </row>
    <row r="17" spans="1:11">
      <c r="A17">
        <v>4</v>
      </c>
      <c r="B17" s="1" t="s">
        <v>18</v>
      </c>
    </row>
    <row r="18" spans="1:11">
      <c r="B18" s="1" t="s">
        <v>21</v>
      </c>
      <c r="C18" s="1">
        <v>274.95</v>
      </c>
    </row>
    <row r="19" spans="1:11">
      <c r="B19" s="1" t="s">
        <v>22</v>
      </c>
      <c r="C19" s="1">
        <v>25</v>
      </c>
      <c r="D19" s="69">
        <f>$C$4*C19%</f>
        <v>68.737499999999997</v>
      </c>
    </row>
    <row r="20" spans="1:11">
      <c r="B20" s="1" t="s">
        <v>23</v>
      </c>
      <c r="C20" s="1">
        <v>40</v>
      </c>
      <c r="D20" s="69">
        <f t="shared" ref="D20:D22" si="1">$C$4*C20%</f>
        <v>109.98</v>
      </c>
    </row>
    <row r="21" spans="1:11">
      <c r="B21" s="1" t="s">
        <v>24</v>
      </c>
      <c r="C21" s="1">
        <v>325</v>
      </c>
      <c r="D21" s="69">
        <f t="shared" si="1"/>
        <v>893.58749999999998</v>
      </c>
    </row>
    <row r="22" spans="1:11">
      <c r="B22" s="1" t="s">
        <v>25</v>
      </c>
      <c r="C22" s="1">
        <v>20</v>
      </c>
      <c r="D22" s="69">
        <f t="shared" si="1"/>
        <v>54.99</v>
      </c>
    </row>
    <row r="23" spans="1:11">
      <c r="B23" s="1" t="s">
        <v>27</v>
      </c>
      <c r="D23" s="69">
        <f>C18+D19+D20+D21+D22</f>
        <v>1402.2450000000001</v>
      </c>
      <c r="I23">
        <f>((D23/167.58)*3)/6</f>
        <v>4.1838077336197639</v>
      </c>
      <c r="K23">
        <f>((D23/167.58)*1.5)/6</f>
        <v>2.0919038668098819</v>
      </c>
    </row>
    <row r="24" spans="1:11">
      <c r="B24" s="1" t="s">
        <v>28</v>
      </c>
      <c r="D24">
        <v>34</v>
      </c>
      <c r="I24">
        <f>I23*34%</f>
        <v>1.4224946294307199</v>
      </c>
      <c r="K24">
        <f>K23*34%</f>
        <v>0.71124731471535996</v>
      </c>
    </row>
    <row r="25" spans="1:11" ht="15.75" customHeight="1">
      <c r="A25">
        <v>6</v>
      </c>
      <c r="B25" s="1" t="s">
        <v>38</v>
      </c>
    </row>
    <row r="26" spans="1:11" ht="15.75" customHeight="1">
      <c r="B26" s="1" t="s">
        <v>39</v>
      </c>
      <c r="I26">
        <f>(30*2*0.177*2.1)/6</f>
        <v>3.7170000000000001</v>
      </c>
      <c r="K26">
        <f>(10*2*0.177*2.1)/6</f>
        <v>1.2390000000000001</v>
      </c>
    </row>
    <row r="27" spans="1:11" ht="15.75" customHeight="1">
      <c r="A27">
        <v>7</v>
      </c>
      <c r="B27" s="1" t="s">
        <v>40</v>
      </c>
      <c r="C27" s="2">
        <v>1.6</v>
      </c>
      <c r="D27" s="64"/>
      <c r="I27">
        <f>I23*120%</f>
        <v>5.0205692803437163</v>
      </c>
      <c r="K27">
        <f>K23*120%</f>
        <v>2.5102846401718582</v>
      </c>
    </row>
    <row r="28" spans="1:11" ht="15.75" customHeight="1"/>
    <row r="30" spans="1:11" ht="15.75" customHeight="1"/>
    <row r="31" spans="1:11" ht="15.75" customHeight="1"/>
    <row r="32" spans="1:11" ht="15.75" customHeight="1"/>
    <row r="33" ht="15.75" customHeight="1"/>
    <row r="52" ht="15.75" customHeight="1"/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E14"/>
  <sheetViews>
    <sheetView tabSelected="1" workbookViewId="0">
      <selection activeCell="H10" sqref="H10"/>
    </sheetView>
  </sheetViews>
  <sheetFormatPr defaultRowHeight="15"/>
  <cols>
    <col min="1" max="1" width="38" customWidth="1"/>
    <col min="2" max="3" width="20.85546875" customWidth="1"/>
    <col min="4" max="4" width="22" customWidth="1"/>
  </cols>
  <sheetData>
    <row r="2" spans="1:5" ht="18.75">
      <c r="A2" s="85"/>
      <c r="B2" s="85"/>
      <c r="C2" s="85"/>
      <c r="D2" s="85"/>
      <c r="E2" s="85"/>
    </row>
    <row r="3" spans="1:5" ht="18.75">
      <c r="A3" s="85"/>
      <c r="B3" s="107" t="s">
        <v>48</v>
      </c>
      <c r="C3" s="107"/>
      <c r="D3" s="85"/>
      <c r="E3" s="85"/>
    </row>
    <row r="4" spans="1:5" ht="18.75">
      <c r="A4" s="85"/>
      <c r="B4" s="111" t="s">
        <v>49</v>
      </c>
      <c r="C4" s="111"/>
      <c r="D4" s="88"/>
      <c r="E4" s="88"/>
    </row>
    <row r="5" spans="1:5" ht="18.75">
      <c r="A5" s="85"/>
      <c r="B5" s="107" t="s">
        <v>58</v>
      </c>
      <c r="C5" s="107"/>
      <c r="D5" s="85"/>
      <c r="E5" s="85"/>
    </row>
    <row r="6" spans="1:5" ht="18.75">
      <c r="A6" s="85"/>
      <c r="B6" s="85"/>
      <c r="C6" s="85"/>
      <c r="D6" s="85"/>
      <c r="E6" s="85"/>
    </row>
    <row r="7" spans="1:5" ht="21.75" customHeight="1">
      <c r="A7" s="108" t="s">
        <v>50</v>
      </c>
      <c r="B7" s="110" t="s">
        <v>51</v>
      </c>
      <c r="C7" s="110"/>
      <c r="D7" s="110"/>
      <c r="E7" s="85"/>
    </row>
    <row r="8" spans="1:5" ht="106.5" customHeight="1">
      <c r="A8" s="109"/>
      <c r="B8" s="86" t="s">
        <v>35</v>
      </c>
      <c r="C8" s="86" t="s">
        <v>44</v>
      </c>
      <c r="D8" s="86" t="s">
        <v>45</v>
      </c>
      <c r="E8" s="85"/>
    </row>
    <row r="9" spans="1:5" ht="32.25" customHeight="1">
      <c r="A9" s="112" t="s">
        <v>59</v>
      </c>
      <c r="B9" s="114">
        <v>55</v>
      </c>
      <c r="C9" s="114">
        <v>60</v>
      </c>
      <c r="D9" s="114">
        <v>65</v>
      </c>
      <c r="E9" s="85"/>
    </row>
    <row r="10" spans="1:5" ht="36" customHeight="1">
      <c r="A10" s="113"/>
      <c r="B10" s="115"/>
      <c r="C10" s="115"/>
      <c r="D10" s="115"/>
      <c r="E10" s="85"/>
    </row>
    <row r="11" spans="1:5" ht="27.75" customHeight="1">
      <c r="A11" s="87"/>
      <c r="B11" s="87"/>
      <c r="C11" s="87"/>
      <c r="D11" s="87"/>
      <c r="E11" s="85"/>
    </row>
    <row r="12" spans="1:5">
      <c r="A12" s="84"/>
      <c r="B12" s="84"/>
      <c r="C12" s="84"/>
      <c r="D12" s="84"/>
      <c r="E12" s="84"/>
    </row>
    <row r="13" spans="1:5">
      <c r="A13" s="84"/>
      <c r="B13" s="84"/>
      <c r="C13" s="84"/>
      <c r="D13" s="84"/>
      <c r="E13" s="84"/>
    </row>
    <row r="14" spans="1:5">
      <c r="A14" s="84"/>
      <c r="B14" s="84"/>
      <c r="C14" s="84"/>
      <c r="D14" s="84"/>
      <c r="E14" s="84"/>
    </row>
  </sheetData>
  <mergeCells count="9">
    <mergeCell ref="A9:A10"/>
    <mergeCell ref="B9:B10"/>
    <mergeCell ref="C9:C10"/>
    <mergeCell ref="D9:D10"/>
    <mergeCell ref="B5:C5"/>
    <mergeCell ref="A7:A8"/>
    <mergeCell ref="B7:D7"/>
    <mergeCell ref="B3:C3"/>
    <mergeCell ref="B4:C4"/>
  </mergeCells>
  <pageMargins left="0.7" right="0.7" top="0.75" bottom="0.75" header="0.3" footer="0.3"/>
  <pageSetup paperSize="9" scale="8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2024-10-22T11:45:57Z</dcterms:modified>
</cp:coreProperties>
</file>